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60" yWindow="1640" windowWidth="18660" windowHeight="12620" tabRatio="156" activeTab="0"/>
  </bookViews>
  <sheets>
    <sheet name="Bill_Ny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<sst xmlns="http://schemas.openxmlformats.org/spreadsheetml/2006/main" count="44" uniqueCount="42">
  <si>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degrees</t>
  </si>
  <si>
    <t>minutes</t>
  </si>
  <si>
    <t>seconds</t>
  </si>
  <si>
    <t>Longitude</t>
  </si>
  <si>
    <t>W</t>
  </si>
  <si>
    <t>day</t>
  </si>
  <si>
    <t>year</t>
  </si>
  <si>
    <t>a0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</si>
  <si>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</si>
  <si>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</si>
  <si>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</si>
  <si>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</si>
  <si>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</si>
  <si>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</si>
  <si>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</si>
  <si>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</si>
  <si>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</si>
  <si>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</si>
  <si>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</si>
  <si>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</si>
  <si>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w</t>
  </si>
  <si>
    <t>Fourier series coefficients</t>
  </si>
  <si>
    <t>Longitude converted to hours</t>
  </si>
  <si>
    <t>sun culminates at:</t>
  </si>
  <si>
    <t>hours</t>
  </si>
  <si>
    <t>Note that the worksheet is protected to avoid errors.  To unprotect, go to Tools&gt;Protection&gt;Unprotect Sheet.</t>
  </si>
  <si>
    <t>enter the longitude, specify whether you wish to calculate culmination today (true) or on another day to be specified (false).</t>
  </si>
  <si>
    <t>Calculations</t>
  </si>
  <si>
    <t>Results</t>
  </si>
  <si>
    <t>Inputs</t>
  </si>
  <si>
    <t>Default longitude: Bill Nye's clock at 76° 28' 53.61" W (and at 42° 26' 36.78"N latitude).</t>
  </si>
  <si>
    <t>corrected Greenwich time (2nd order)</t>
  </si>
  <si>
    <t>Culminates at Greenwich corrected time (hours)</t>
  </si>
  <si>
    <t>The result is second-order accurate ±2 sec from 2008 to 2012, inclusive.</t>
  </si>
  <si>
    <t>orbital period</t>
  </si>
  <si>
    <t>MYL 5/23/09</t>
  </si>
  <si>
    <t xml:space="preserve">To calculate at what GMT the sun culminates over the specified longitude, </t>
  </si>
  <si>
    <t>enter date at GMT</t>
  </si>
  <si>
    <t>calculate today at GMT? Enter true or false</t>
  </si>
  <si>
    <t>GMT</t>
  </si>
  <si>
    <t>Worksheet to calculate the time at which the sun culminates at an arbitrary longitude and known GMT.</t>
  </si>
  <si>
    <t>Sun culminates at GMT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</si>
</sst>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mmm\ d\,\ yyyy"/>
    <numFmt numFmtId="166" formatCode="0.00000"/>
    <numFmt numFmtId="167" formatCode="0.0000"/>
    <numFmt numFmtId="168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u val="none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C14" sqref="C14"/>
    </sheetView>
  </sheetViews>
  <sheetFormatPr defaultColWidth="11.00390625" defaultRowHeight="12.75"/>
  <cols>
    <col min="1" max="1" width="16.125" style="0" customWidth="1"/>
    <col min="2" max="2" width="38.375" style="0" customWidth="1"/>
    <col min="3" max="3" width="14.625" style="0" bestFit="1" customWidth="1"/>
    <col min="4" max="4" width="14.00390625" style="0" customWidth="1"/>
    <col min="5" max="5" width="11.375" style="0" customWidth="1"/>
    <col min="6" max="6" width="12.75390625" style="0" bestFit="1" customWidth="1"/>
  </cols>
  <sheetData>
    <row r="1" spans="1:4" ht="12.75">
      <c r="A1" s="2" t="s">
        <v>40</v>
      </c>
      <c r="B1" s="3"/>
      <c r="C1" s="3"/>
      <c r="D1" s="4"/>
    </row>
    <row r="2" spans="1:4" ht="12.75">
      <c r="A2" s="5" t="s">
        <v>33</v>
      </c>
      <c r="B2" s="6"/>
      <c r="C2" s="6"/>
      <c r="D2" s="7"/>
    </row>
    <row r="3" spans="1:4" ht="13.5" thickBot="1">
      <c r="A3" s="8" t="s">
        <v>35</v>
      </c>
      <c r="B3" s="9"/>
      <c r="C3" s="9"/>
      <c r="D3" s="10"/>
    </row>
    <row r="4" ht="13.5" thickBot="1"/>
    <row r="5" spans="1:7" ht="12.75">
      <c r="A5" s="2" t="s">
        <v>36</v>
      </c>
      <c r="B5" s="3"/>
      <c r="C5" s="3"/>
      <c r="D5" s="3"/>
      <c r="E5" s="3"/>
      <c r="F5" s="3"/>
      <c r="G5" s="4"/>
    </row>
    <row r="6" spans="1:7" ht="12.75">
      <c r="A6" s="5" t="s">
        <v>26</v>
      </c>
      <c r="B6" s="6"/>
      <c r="C6" s="6"/>
      <c r="D6" s="6"/>
      <c r="E6" s="6"/>
      <c r="F6" s="6"/>
      <c r="G6" s="7"/>
    </row>
    <row r="7" spans="1:7" ht="12.75">
      <c r="A7" s="5" t="s">
        <v>25</v>
      </c>
      <c r="B7" s="6"/>
      <c r="C7" s="6"/>
      <c r="D7" s="6"/>
      <c r="E7" s="6"/>
      <c r="F7" s="6"/>
      <c r="G7" s="7"/>
    </row>
    <row r="8" spans="1:7" ht="13.5" thickBot="1">
      <c r="A8" s="34" t="s">
        <v>30</v>
      </c>
      <c r="B8" s="9"/>
      <c r="C8" s="9"/>
      <c r="D8" s="9"/>
      <c r="E8" s="9"/>
      <c r="F8" s="9"/>
      <c r="G8" s="10"/>
    </row>
    <row r="10" ht="13.5" thickBot="1"/>
    <row r="11" spans="2:6" ht="13.5" thickBot="1">
      <c r="B11" s="33" t="s">
        <v>29</v>
      </c>
      <c r="C11" s="12" t="s">
        <v>0</v>
      </c>
      <c r="D11" s="12" t="s">
        <v>1</v>
      </c>
      <c r="E11" s="12" t="s">
        <v>2</v>
      </c>
      <c r="F11" s="4"/>
    </row>
    <row r="12" spans="2:6" ht="13.5" thickBot="1">
      <c r="B12" s="13" t="s">
        <v>3</v>
      </c>
      <c r="C12" s="14">
        <v>76</v>
      </c>
      <c r="D12" s="14">
        <v>28</v>
      </c>
      <c r="E12" s="14">
        <v>53.61</v>
      </c>
      <c r="F12" s="15" t="s">
        <v>4</v>
      </c>
    </row>
    <row r="13" spans="2:3" ht="12.75">
      <c r="B13" s="11" t="s">
        <v>38</v>
      </c>
      <c r="C13" s="16" t="b">
        <v>1</v>
      </c>
    </row>
    <row r="14" spans="2:3" ht="13.5" thickBot="1">
      <c r="B14" s="13" t="s">
        <v>37</v>
      </c>
      <c r="C14" s="17">
        <v>39313</v>
      </c>
    </row>
    <row r="15" ht="13.5" thickBot="1"/>
    <row r="16" spans="2:6" ht="13.5" thickBot="1">
      <c r="B16" s="33" t="s">
        <v>28</v>
      </c>
      <c r="C16" s="12" t="s">
        <v>24</v>
      </c>
      <c r="D16" s="12" t="s">
        <v>1</v>
      </c>
      <c r="E16" s="12" t="s">
        <v>2</v>
      </c>
      <c r="F16" s="4"/>
    </row>
    <row r="17" spans="2:6" ht="13.5" thickBot="1">
      <c r="B17" s="13" t="s">
        <v>23</v>
      </c>
      <c r="C17" s="18">
        <f>INT(C30)</f>
        <v>17</v>
      </c>
      <c r="D17" s="19">
        <f>INT((C30-C17)*60)</f>
        <v>9</v>
      </c>
      <c r="E17" s="18">
        <f>(C30-D17/60-C17)*3600</f>
        <v>19.88729184009088</v>
      </c>
      <c r="F17" s="20" t="s">
        <v>39</v>
      </c>
    </row>
    <row r="18" ht="13.5" thickBot="1"/>
    <row r="19" ht="13.5" thickBot="1">
      <c r="B19" s="33" t="s">
        <v>27</v>
      </c>
    </row>
    <row r="20" spans="2:6" ht="12.75">
      <c r="B20" s="25" t="s">
        <v>5</v>
      </c>
      <c r="C20" s="26">
        <f ca="1">INT(IF(C13,NOW(),C14))</f>
        <v>39313</v>
      </c>
      <c r="E20" s="21" t="s">
        <v>21</v>
      </c>
      <c r="F20" s="22"/>
    </row>
    <row r="21" spans="2:6" ht="12.75">
      <c r="B21" s="27" t="s">
        <v>6</v>
      </c>
      <c r="C21" s="28">
        <f>YEAR(C20)</f>
        <v>2011</v>
      </c>
      <c r="E21" s="23" t="s">
        <v>7</v>
      </c>
      <c r="F21" s="24">
        <v>11.9999224631028</v>
      </c>
    </row>
    <row r="22" spans="2:6" ht="12.75">
      <c r="B22" s="27"/>
      <c r="C22" s="29"/>
      <c r="E22" s="23" t="s">
        <v>8</v>
      </c>
      <c r="F22" s="24">
        <v>-0.009975081964215</v>
      </c>
    </row>
    <row r="23" spans="2:6" ht="12.75">
      <c r="B23" s="27"/>
      <c r="C23" s="29"/>
      <c r="E23" s="23" t="s">
        <v>9</v>
      </c>
      <c r="F23" s="24">
        <v>0.122314529567008</v>
      </c>
    </row>
    <row r="24" spans="2:6" ht="12.75">
      <c r="B24" s="27"/>
      <c r="C24" s="28"/>
      <c r="E24" s="23" t="s">
        <v>10</v>
      </c>
      <c r="F24" s="24">
        <v>0.053893309236889</v>
      </c>
    </row>
    <row r="25" spans="2:6" ht="12.75">
      <c r="B25" s="35" t="s">
        <v>31</v>
      </c>
      <c r="C25" s="36">
        <f>C20+C29/24</f>
        <v>39313.21244877315</v>
      </c>
      <c r="E25" s="23" t="s">
        <v>11</v>
      </c>
      <c r="F25" s="24">
        <v>0.156362647993182</v>
      </c>
    </row>
    <row r="26" spans="2:6" ht="12.75">
      <c r="B26" s="27"/>
      <c r="C26" s="30"/>
      <c r="E26" s="23" t="s">
        <v>12</v>
      </c>
      <c r="F26" s="24">
        <v>0.001322359280316</v>
      </c>
    </row>
    <row r="27" spans="2:6" ht="12.75">
      <c r="B27" s="27" t="s">
        <v>32</v>
      </c>
      <c r="C27" s="37">
        <f>F$21+F$22*COS(C25*F$34)+F$23*SIN(C25*F$34)+F$24*COS(2*C25*F$34)+F$25*SIN(2*C25*F$34)+F$26*COS(3*C25*F$34)+F$27*SIN(3*C25*F$34)+F$28*COS(4*C25*F$34)+F$29*SIN(4*C25*F$34)+F$30*COS(5*C25*F$34)+F$31*SIN(5*C25*F$34)+F$32*COS(6*C25*F$34)+F$33*SIN(6*C25*F$34)</f>
        <v>12.0567536921778</v>
      </c>
      <c r="E27" s="23" t="s">
        <v>13</v>
      </c>
      <c r="F27" s="24">
        <v>0.005151831609341</v>
      </c>
    </row>
    <row r="28" spans="2:6" ht="12.75">
      <c r="B28" s="27"/>
      <c r="C28" s="28"/>
      <c r="E28" s="23" t="s">
        <v>14</v>
      </c>
      <c r="F28" s="24">
        <v>0.002233587124131</v>
      </c>
    </row>
    <row r="29" spans="2:6" ht="12.75">
      <c r="B29" s="27" t="s">
        <v>22</v>
      </c>
      <c r="C29" s="30">
        <f>IF(F12="W",1,-1)*((E12/60+D12)/60+C12)/15</f>
        <v>5.098770555555556</v>
      </c>
      <c r="E29" s="23" t="s">
        <v>15</v>
      </c>
      <c r="F29" s="24">
        <v>0.00292363122441</v>
      </c>
    </row>
    <row r="30" spans="2:6" ht="13.5" thickBot="1">
      <c r="B30" s="31" t="s">
        <v>41</v>
      </c>
      <c r="C30" s="32">
        <f>C27+C29</f>
        <v>17.155524247733357</v>
      </c>
      <c r="D30" s="1"/>
      <c r="E30" s="23" t="s">
        <v>16</v>
      </c>
      <c r="F30" s="24">
        <v>0.000128634098485185</v>
      </c>
    </row>
    <row r="31" spans="5:6" ht="12.75">
      <c r="E31" s="23" t="s">
        <v>17</v>
      </c>
      <c r="F31" s="24">
        <v>0.000201081558702525</v>
      </c>
    </row>
    <row r="32" spans="5:6" ht="12.75">
      <c r="E32" s="23" t="s">
        <v>18</v>
      </c>
      <c r="F32" s="24">
        <v>9.18008932261358E-05</v>
      </c>
    </row>
    <row r="33" spans="5:6" ht="12.75">
      <c r="E33" s="23" t="s">
        <v>19</v>
      </c>
      <c r="F33" s="24">
        <v>6.69926274610923E-05</v>
      </c>
    </row>
    <row r="34" spans="5:6" ht="12.75">
      <c r="E34" s="23" t="s">
        <v>20</v>
      </c>
      <c r="F34" s="24">
        <v>0.017202841106813</v>
      </c>
    </row>
    <row r="36" spans="5:6" ht="12.75">
      <c r="E36" s="40" t="s">
        <v>34</v>
      </c>
      <c r="F36" s="41">
        <f>2*PI()/F34</f>
        <v>365.24114058643477</v>
      </c>
    </row>
    <row r="42" ht="12.75">
      <c r="C42" s="1"/>
    </row>
    <row r="47" spans="3:5" ht="12.75">
      <c r="C47" s="38"/>
      <c r="D47" s="38"/>
      <c r="E47" s="38"/>
    </row>
    <row r="48" spans="3:5" ht="12.75">
      <c r="C48" s="38"/>
      <c r="D48" s="38"/>
      <c r="E48" s="38"/>
    </row>
    <row r="49" spans="3:5" ht="12.75">
      <c r="C49" s="39"/>
      <c r="D49" s="39"/>
      <c r="E49" s="39"/>
    </row>
    <row r="50" spans="3:5" ht="12.75">
      <c r="C50" s="38"/>
      <c r="D50" s="38"/>
      <c r="E50" s="38"/>
    </row>
    <row r="51" spans="3:5" ht="12.75">
      <c r="C51" s="39"/>
      <c r="D51" s="39"/>
      <c r="E51" s="39"/>
    </row>
  </sheetData>
  <sheetProtection sheet="1" objects="1" scenarios="1"/>
  <conditionalFormatting sqref="C14">
    <cfRule type="expression" priority="1" dxfId="0" stopIfTrue="1">
      <formula>$C$13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Louge</dc:creator>
  <cp:keywords/>
  <dc:description/>
  <cp:lastModifiedBy>Michel Louge</cp:lastModifiedBy>
  <dcterms:created xsi:type="dcterms:W3CDTF">2009-04-24T17:10:16Z</dcterms:created>
  <cp:category/>
  <cp:version/>
  <cp:contentType/>
  <cp:contentStatus/>
</cp:coreProperties>
</file>