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436" windowWidth="24840" windowHeight="16000" tabRatio="19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<sst xmlns="http://schemas.openxmlformats.org/spreadsheetml/2006/main" count="36" uniqueCount="34">
  <si>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T(°C)</t>
  </si>
  <si>
    <t>psat (kPa)</t>
  </si>
  <si>
    <t>vl (m^3/kg)</t>
  </si>
  <si>
    <t>hl (kJ/kg)</t>
  </si>
  <si>
    <t>sl (kJ/kg°K)</t>
  </si>
  <si>
    <t>H2O liquid water properties from Howard &amp; Buckius "Fundamentals of Engineering Thermodynamics", SI version, McGraw-Hill (1987), Table D8 p. 571.</t>
  </si>
  <si>
    <t>sl - sl0 (J/mole°K)</t>
  </si>
  <si>
    <t>MW H2O</t>
  </si>
  <si>
    <t>kg/mole</t>
  </si>
  <si>
    <t>T°K</t>
  </si>
  <si>
    <t>T @ 0°C</t>
  </si>
  <si>
    <t>°K</t>
  </si>
  <si>
    <t>Triple point</t>
  </si>
  <si>
    <t>T_0 of JANAF</t>
  </si>
  <si>
    <t>note 4.18 and 1.013 10^5 Pa</t>
  </si>
  <si>
    <t>reference of this table</t>
  </si>
  <si>
    <t>hl-vl(psat-p0) - value at T0 (J/mole)</t>
  </si>
  <si>
    <t>p0</t>
  </si>
  <si>
    <t>Pa</t>
  </si>
  <si>
    <t>vl (m^3/mole)</t>
  </si>
  <si>
    <t>molar values:</t>
  </si>
  <si>
    <t>psat/p0</t>
  </si>
  <si>
    <t>MYL 3/20/07</t>
  </si>
  <si>
    <t>corrected to p0</t>
  </si>
  <si>
    <t>gl(T,psat) (J/mole)</t>
  </si>
  <si>
    <t>model T (°K)</t>
  </si>
  <si>
    <t>gl(T,p0) - gl(T0,p0) (J/mole)</t>
  </si>
  <si>
    <t>model gl(T,p0) - gl(T0,p0) (J/mole)</t>
  </si>
  <si>
    <t>a1</t>
  </si>
  <si>
    <t>a2</t>
  </si>
  <si>
    <t>a3</t>
  </si>
  <si>
    <t>a4</t>
  </si>
  <si>
    <t>a5</t>
  </si>
  <si>
    <t>http://en.wikipedia.org/wiki/Water_(data_page)#Physical_and_thermodynamic_tables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</si>
</sst>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000"/>
    <numFmt numFmtId="166" formatCode="0.00000"/>
  </numFmts>
  <fonts count="1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color indexed="10"/>
      <name val="Geneva"/>
      <family val="0"/>
    </font>
    <font>
      <sz val="10"/>
      <color indexed="10"/>
      <name val="Geneva"/>
      <family val="0"/>
    </font>
    <font>
      <sz val="5.75"/>
      <name val="Geneva"/>
      <family val="0"/>
    </font>
    <font>
      <sz val="12"/>
      <name val="Geneva"/>
      <family val="0"/>
    </font>
    <font>
      <sz val="14"/>
      <name val="Geneva"/>
      <family val="0"/>
    </font>
    <font>
      <sz val="8"/>
      <name val="Geneva"/>
      <family val="0"/>
    </font>
    <font>
      <sz val="8.25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5.25"/>
      <name val="Geneva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Sheet1!$G$11:$G$34</c:f>
              <c:numCache>
                <c:ptCount val="24"/>
                <c:pt idx="0">
                  <c:v>273.15</c:v>
                </c:pt>
                <c:pt idx="1">
                  <c:v>278.15</c:v>
                </c:pt>
                <c:pt idx="2">
                  <c:v>283.15</c:v>
                </c:pt>
                <c:pt idx="3">
                  <c:v>288.15</c:v>
                </c:pt>
                <c:pt idx="4">
                  <c:v>293.15</c:v>
                </c:pt>
                <c:pt idx="5">
                  <c:v>298.15</c:v>
                </c:pt>
                <c:pt idx="6">
                  <c:v>323.15</c:v>
                </c:pt>
                <c:pt idx="7">
                  <c:v>348.15</c:v>
                </c:pt>
                <c:pt idx="8">
                  <c:v>373.15</c:v>
                </c:pt>
                <c:pt idx="9">
                  <c:v>398.15</c:v>
                </c:pt>
                <c:pt idx="10">
                  <c:v>423.15</c:v>
                </c:pt>
                <c:pt idx="11">
                  <c:v>448.15</c:v>
                </c:pt>
                <c:pt idx="12">
                  <c:v>473.15</c:v>
                </c:pt>
                <c:pt idx="13">
                  <c:v>498.15</c:v>
                </c:pt>
                <c:pt idx="14">
                  <c:v>523.15</c:v>
                </c:pt>
                <c:pt idx="15">
                  <c:v>548.15</c:v>
                </c:pt>
                <c:pt idx="16">
                  <c:v>573.15</c:v>
                </c:pt>
                <c:pt idx="17">
                  <c:v>598.15</c:v>
                </c:pt>
                <c:pt idx="18">
                  <c:v>623.15</c:v>
                </c:pt>
                <c:pt idx="19">
                  <c:v>628.15</c:v>
                </c:pt>
                <c:pt idx="20">
                  <c:v>633.15</c:v>
                </c:pt>
                <c:pt idx="21">
                  <c:v>638.15</c:v>
                </c:pt>
                <c:pt idx="22">
                  <c:v>643.15</c:v>
                </c:pt>
                <c:pt idx="23">
                  <c:v>647.55</c:v>
                </c:pt>
              </c:numCache>
            </c:numRef>
          </c:xVal>
          <c:yVal>
            <c:numRef>
              <c:f>Sheet1!$H$11:$H$34</c:f>
              <c:numCache>
                <c:ptCount val="24"/>
                <c:pt idx="0">
                  <c:v>-6.6348840000000004</c:v>
                </c:pt>
                <c:pt idx="1">
                  <c:v>-5.249915000000001</c:v>
                </c:pt>
                <c:pt idx="2">
                  <c:v>-3.8955630000000006</c:v>
                </c:pt>
                <c:pt idx="3">
                  <c:v>-2.571828000000001</c:v>
                </c:pt>
                <c:pt idx="4">
                  <c:v>-1.2733070000000009</c:v>
                </c:pt>
                <c:pt idx="5">
                  <c:v>0</c:v>
                </c:pt>
                <c:pt idx="6">
                  <c:v>6.0495589999999995</c:v>
                </c:pt>
                <c:pt idx="7">
                  <c:v>11.659674</c:v>
                </c:pt>
                <c:pt idx="8">
                  <c:v>16.91139</c:v>
                </c:pt>
                <c:pt idx="9">
                  <c:v>21.855135</c:v>
                </c:pt>
                <c:pt idx="10">
                  <c:v>26.541337000000002</c:v>
                </c:pt>
                <c:pt idx="11">
                  <c:v>31.016822000000005</c:v>
                </c:pt>
                <c:pt idx="12">
                  <c:v>35.332018000000005</c:v>
                </c:pt>
                <c:pt idx="13">
                  <c:v>39.533751</c:v>
                </c:pt>
                <c:pt idx="14">
                  <c:v>43.665245000000006</c:v>
                </c:pt>
                <c:pt idx="15">
                  <c:v>47.776928000000005</c:v>
                </c:pt>
                <c:pt idx="16">
                  <c:v>51.960651000000006</c:v>
                </c:pt>
                <c:pt idx="17">
                  <c:v>56.39291200000001</c:v>
                </c:pt>
                <c:pt idx="18">
                  <c:v>61.419503</c:v>
                </c:pt>
                <c:pt idx="19">
                  <c:v>62.545128</c:v>
                </c:pt>
                <c:pt idx="20">
                  <c:v>63.72658400000001</c:v>
                </c:pt>
                <c:pt idx="21">
                  <c:v>64.96927400000001</c:v>
                </c:pt>
                <c:pt idx="22">
                  <c:v>66.28400400000001</c:v>
                </c:pt>
                <c:pt idx="23">
                  <c:v>73.167426</c:v>
                </c:pt>
              </c:numCache>
            </c:numRef>
          </c:yVal>
          <c:smooth val="0"/>
        </c:ser>
        <c:axId val="43094858"/>
        <c:axId val="52309403"/>
      </c:scatterChart>
      <c:valAx>
        <c:axId val="43094858"/>
        <c:scaling>
          <c:orientation val="minMax"/>
          <c:max val="650"/>
          <c:min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Geneva"/>
                    <a:ea typeface="Geneva"/>
                    <a:cs typeface="Geneva"/>
                  </a:rPr>
                  <a:t>T ?K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Geneva"/>
                <a:ea typeface="Geneva"/>
                <a:cs typeface="Geneva"/>
              </a:defRPr>
            </a:pPr>
          </a:p>
        </c:txPr>
        <c:crossAx val="52309403"/>
        <c:crosses val="autoZero"/>
        <c:crossBetween val="midCat"/>
        <c:dispUnits/>
        <c:majorUnit val="50"/>
      </c:valAx>
      <c:valAx>
        <c:axId val="523094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Geneva"/>
                    <a:ea typeface="Geneva"/>
                    <a:cs typeface="Geneva"/>
                  </a:rPr>
                  <a:t>s-s0 (J/mole?K)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Geneva"/>
                <a:ea typeface="Geneva"/>
                <a:cs typeface="Geneva"/>
              </a:defRPr>
            </a:pPr>
          </a:p>
        </c:txPr>
        <c:crossAx val="4309485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Sheet1!$G$11:$G$34</c:f>
              <c:numCache>
                <c:ptCount val="24"/>
                <c:pt idx="0">
                  <c:v>273.15</c:v>
                </c:pt>
                <c:pt idx="1">
                  <c:v>278.15</c:v>
                </c:pt>
                <c:pt idx="2">
                  <c:v>283.15</c:v>
                </c:pt>
                <c:pt idx="3">
                  <c:v>288.15</c:v>
                </c:pt>
                <c:pt idx="4">
                  <c:v>293.15</c:v>
                </c:pt>
                <c:pt idx="5">
                  <c:v>298.15</c:v>
                </c:pt>
                <c:pt idx="6">
                  <c:v>323.15</c:v>
                </c:pt>
                <c:pt idx="7">
                  <c:v>348.15</c:v>
                </c:pt>
                <c:pt idx="8">
                  <c:v>373.15</c:v>
                </c:pt>
                <c:pt idx="9">
                  <c:v>398.15</c:v>
                </c:pt>
                <c:pt idx="10">
                  <c:v>423.15</c:v>
                </c:pt>
                <c:pt idx="11">
                  <c:v>448.15</c:v>
                </c:pt>
                <c:pt idx="12">
                  <c:v>473.15</c:v>
                </c:pt>
                <c:pt idx="13">
                  <c:v>498.15</c:v>
                </c:pt>
                <c:pt idx="14">
                  <c:v>523.15</c:v>
                </c:pt>
                <c:pt idx="15">
                  <c:v>548.15</c:v>
                </c:pt>
                <c:pt idx="16">
                  <c:v>573.15</c:v>
                </c:pt>
                <c:pt idx="17">
                  <c:v>598.15</c:v>
                </c:pt>
                <c:pt idx="18">
                  <c:v>623.15</c:v>
                </c:pt>
                <c:pt idx="19">
                  <c:v>628.15</c:v>
                </c:pt>
                <c:pt idx="20">
                  <c:v>633.15</c:v>
                </c:pt>
                <c:pt idx="21">
                  <c:v>638.15</c:v>
                </c:pt>
                <c:pt idx="22">
                  <c:v>643.15</c:v>
                </c:pt>
                <c:pt idx="23">
                  <c:v>647.55</c:v>
                </c:pt>
              </c:numCache>
            </c:numRef>
          </c:xVal>
          <c:yVal>
            <c:numRef>
              <c:f>Sheet1!$I$11:$I$34</c:f>
              <c:numCache>
                <c:ptCount val="24"/>
                <c:pt idx="0">
                  <c:v>-1846.6454445000002</c:v>
                </c:pt>
                <c:pt idx="1">
                  <c:v>-1473.1180445</c:v>
                </c:pt>
                <c:pt idx="2">
                  <c:v>-1101.3916445</c:v>
                </c:pt>
                <c:pt idx="3">
                  <c:v>-730.0324684000001</c:v>
                </c:pt>
                <c:pt idx="4">
                  <c:v>-363.19848489999976</c:v>
                </c:pt>
                <c:pt idx="5">
                  <c:v>0</c:v>
                </c:pt>
                <c:pt idx="6">
                  <c:v>1727.4008742999997</c:v>
                </c:pt>
                <c:pt idx="7">
                  <c:v>3149.3696183</c:v>
                </c:pt>
                <c:pt idx="8">
                  <c:v>3883.9564555</c:v>
                </c:pt>
                <c:pt idx="9">
                  <c:v>3282.578242</c:v>
                </c:pt>
                <c:pt idx="10">
                  <c:v>358.2293457999995</c:v>
                </c:pt>
                <c:pt idx="11">
                  <c:v>-6285.8669493000025</c:v>
                </c:pt>
                <c:pt idx="12">
                  <c:v>-18556.1880093</c:v>
                </c:pt>
                <c:pt idx="13">
                  <c:v>-39035.36909490001</c:v>
                </c:pt>
                <c:pt idx="14">
                  <c:v>-71296.98754450002</c:v>
                </c:pt>
                <c:pt idx="15">
                  <c:v>-120548.35390210002</c:v>
                </c:pt>
                <c:pt idx="16">
                  <c:v>-194430.30431970002</c:v>
                </c:pt>
                <c:pt idx="17">
                  <c:v>-305737.6787749</c:v>
                </c:pt>
                <c:pt idx="18">
                  <c:v>-488836.0887533</c:v>
                </c:pt>
                <c:pt idx="19">
                  <c:v>-541837.5837589</c:v>
                </c:pt>
                <c:pt idx="20">
                  <c:v>-606168.7245573</c:v>
                </c:pt>
                <c:pt idx="21">
                  <c:v>-687342.8490532999</c:v>
                </c:pt>
                <c:pt idx="22">
                  <c:v>-809240.7626745</c:v>
                </c:pt>
                <c:pt idx="23">
                  <c:v>-1213302.8389645002</c:v>
                </c:pt>
              </c:numCache>
            </c:numRef>
          </c:yVal>
          <c:smooth val="0"/>
        </c:ser>
        <c:axId val="1022580"/>
        <c:axId val="9203221"/>
      </c:scatterChart>
      <c:valAx>
        <c:axId val="1022580"/>
        <c:scaling>
          <c:orientation val="minMax"/>
          <c:max val="650"/>
          <c:min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Geneva"/>
                    <a:ea typeface="Geneva"/>
                    <a:cs typeface="Geneva"/>
                  </a:rPr>
                  <a:t>T ?K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Geneva"/>
                <a:ea typeface="Geneva"/>
                <a:cs typeface="Geneva"/>
              </a:defRPr>
            </a:pPr>
          </a:p>
        </c:txPr>
        <c:crossAx val="9203221"/>
        <c:crosses val="autoZero"/>
        <c:crossBetween val="midCat"/>
        <c:dispUnits/>
        <c:majorUnit val="50"/>
      </c:valAx>
      <c:valAx>
        <c:axId val="9203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Geneva"/>
                    <a:ea typeface="Geneva"/>
                    <a:cs typeface="Geneva"/>
                  </a:rPr>
                  <a:t>[h-vl(psat-p0)]-[h0-vl(psat0-p0)] (J/mole)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Geneva"/>
                <a:ea typeface="Geneva"/>
                <a:cs typeface="Geneva"/>
              </a:defRPr>
            </a:pPr>
          </a:p>
        </c:txPr>
        <c:crossAx val="102258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Sheet1!$G$11:$G$34</c:f>
              <c:numCache>
                <c:ptCount val="24"/>
                <c:pt idx="0">
                  <c:v>273.15</c:v>
                </c:pt>
                <c:pt idx="1">
                  <c:v>278.15</c:v>
                </c:pt>
                <c:pt idx="2">
                  <c:v>283.15</c:v>
                </c:pt>
                <c:pt idx="3">
                  <c:v>288.15</c:v>
                </c:pt>
                <c:pt idx="4">
                  <c:v>293.15</c:v>
                </c:pt>
                <c:pt idx="5">
                  <c:v>298.15</c:v>
                </c:pt>
                <c:pt idx="6">
                  <c:v>323.15</c:v>
                </c:pt>
                <c:pt idx="7">
                  <c:v>348.15</c:v>
                </c:pt>
                <c:pt idx="8">
                  <c:v>373.15</c:v>
                </c:pt>
                <c:pt idx="9">
                  <c:v>398.15</c:v>
                </c:pt>
                <c:pt idx="10">
                  <c:v>423.15</c:v>
                </c:pt>
                <c:pt idx="11">
                  <c:v>448.15</c:v>
                </c:pt>
                <c:pt idx="12">
                  <c:v>473.15</c:v>
                </c:pt>
                <c:pt idx="13">
                  <c:v>498.15</c:v>
                </c:pt>
                <c:pt idx="14">
                  <c:v>523.15</c:v>
                </c:pt>
                <c:pt idx="15">
                  <c:v>548.15</c:v>
                </c:pt>
                <c:pt idx="16">
                  <c:v>573.15</c:v>
                </c:pt>
                <c:pt idx="17">
                  <c:v>598.15</c:v>
                </c:pt>
                <c:pt idx="18">
                  <c:v>623.15</c:v>
                </c:pt>
                <c:pt idx="19">
                  <c:v>628.15</c:v>
                </c:pt>
                <c:pt idx="20">
                  <c:v>633.15</c:v>
                </c:pt>
                <c:pt idx="21">
                  <c:v>638.15</c:v>
                </c:pt>
                <c:pt idx="22">
                  <c:v>643.15</c:v>
                </c:pt>
                <c:pt idx="23">
                  <c:v>647.55</c:v>
                </c:pt>
              </c:numCache>
            </c:numRef>
          </c:xVal>
          <c:yVal>
            <c:numRef>
              <c:f>Sheet1!$J$11:$J$34</c:f>
              <c:numCache>
                <c:ptCount val="24"/>
                <c:pt idx="0">
                  <c:v>1.8010000000000002E-05</c:v>
                </c:pt>
                <c:pt idx="1">
                  <c:v>1.8010000000000002E-05</c:v>
                </c:pt>
                <c:pt idx="2">
                  <c:v>1.8010000000000002E-05</c:v>
                </c:pt>
                <c:pt idx="3">
                  <c:v>1.802801E-05</c:v>
                </c:pt>
                <c:pt idx="4">
                  <c:v>1.8046020000000004E-05</c:v>
                </c:pt>
                <c:pt idx="5">
                  <c:v>1.806403E-05</c:v>
                </c:pt>
                <c:pt idx="6">
                  <c:v>1.8226120000000003E-05</c:v>
                </c:pt>
                <c:pt idx="7">
                  <c:v>1.8478260000000003E-05</c:v>
                </c:pt>
                <c:pt idx="8">
                  <c:v>1.8784430000000005E-05</c:v>
                </c:pt>
                <c:pt idx="9">
                  <c:v>1.918065E-05</c:v>
                </c:pt>
                <c:pt idx="10">
                  <c:v>1.964891E-05</c:v>
                </c:pt>
                <c:pt idx="11">
                  <c:v>2.0189210000000004E-05</c:v>
                </c:pt>
                <c:pt idx="12">
                  <c:v>2.081956E-05</c:v>
                </c:pt>
                <c:pt idx="13">
                  <c:v>2.1575980000000003E-05</c:v>
                </c:pt>
                <c:pt idx="14">
                  <c:v>2.2512500000000002E-05</c:v>
                </c:pt>
                <c:pt idx="15">
                  <c:v>2.3719170000000003E-05</c:v>
                </c:pt>
                <c:pt idx="16">
                  <c:v>2.5286040000000004E-05</c:v>
                </c:pt>
                <c:pt idx="17">
                  <c:v>2.7519280000000005E-05</c:v>
                </c:pt>
                <c:pt idx="18">
                  <c:v>3.135541E-05</c:v>
                </c:pt>
                <c:pt idx="19">
                  <c:v>3.256208E-05</c:v>
                </c:pt>
                <c:pt idx="20">
                  <c:v>3.414696E-05</c:v>
                </c:pt>
                <c:pt idx="21">
                  <c:v>3.630816E-05</c:v>
                </c:pt>
                <c:pt idx="22">
                  <c:v>4.007225E-05</c:v>
                </c:pt>
                <c:pt idx="23">
                  <c:v>5.6731500000000004E-05</c:v>
                </c:pt>
              </c:numCache>
            </c:numRef>
          </c:yVal>
          <c:smooth val="0"/>
        </c:ser>
        <c:axId val="15720126"/>
        <c:axId val="7263407"/>
      </c:scatterChart>
      <c:valAx>
        <c:axId val="15720126"/>
        <c:scaling>
          <c:orientation val="minMax"/>
          <c:max val="650"/>
          <c:min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Geneva"/>
                    <a:ea typeface="Geneva"/>
                    <a:cs typeface="Geneva"/>
                  </a:rPr>
                  <a:t>T ?K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Geneva"/>
                <a:ea typeface="Geneva"/>
                <a:cs typeface="Geneva"/>
              </a:defRPr>
            </a:pPr>
          </a:p>
        </c:txPr>
        <c:crossAx val="7263407"/>
        <c:crosses val="autoZero"/>
        <c:crossBetween val="midCat"/>
        <c:dispUnits/>
        <c:majorUnit val="50"/>
      </c:valAx>
      <c:valAx>
        <c:axId val="7263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Geneva"/>
                    <a:ea typeface="Geneva"/>
                    <a:cs typeface="Geneva"/>
                  </a:rPr>
                  <a:t>v (m^3/mole)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Geneva"/>
                <a:ea typeface="Geneva"/>
                <a:cs typeface="Geneva"/>
              </a:defRPr>
            </a:pPr>
          </a:p>
        </c:txPr>
        <c:crossAx val="1572012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Sheet1!$G$11:$G$34</c:f>
              <c:numCache/>
            </c:numRef>
          </c:xVal>
          <c:yVal>
            <c:numRef>
              <c:f>Sheet1!$K$11:$K$34</c:f>
              <c:numCache/>
            </c:numRef>
          </c:yVal>
          <c:smooth val="0"/>
        </c:ser>
        <c:axId val="65370664"/>
        <c:axId val="51465065"/>
      </c:scatterChart>
      <c:valAx>
        <c:axId val="65370664"/>
        <c:scaling>
          <c:orientation val="minMax"/>
          <c:max val="650"/>
          <c:min val="250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400" b="0" i="0" u="none" baseline="0">
                    <a:latin typeface="Geneva"/>
                    <a:ea typeface="Geneva"/>
                    <a:cs typeface="Geneva"/>
                  </a:rPr>
                  <a:t>T ?K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Geneva"/>
                <a:ea typeface="Geneva"/>
                <a:cs typeface="Geneva"/>
              </a:defRPr>
            </a:pPr>
          </a:p>
        </c:txPr>
        <c:crossAx val="51465065"/>
        <c:crosses val="autoZero"/>
        <c:crossBetween val="midCat"/>
        <c:dispUnits/>
        <c:majorUnit val="50"/>
      </c:valAx>
      <c:valAx>
        <c:axId val="514650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400" b="0" i="0" u="none" baseline="0">
                    <a:latin typeface="Geneva"/>
                    <a:ea typeface="Geneva"/>
                    <a:cs typeface="Geneva"/>
                  </a:rPr>
                  <a:t>psat/p0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Geneva"/>
                <a:ea typeface="Geneva"/>
                <a:cs typeface="Geneva"/>
              </a:defRPr>
            </a:pPr>
          </a:p>
        </c:txPr>
        <c:crossAx val="6537066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Sheet1!$G$11:$G$34</c:f>
              <c:numCache>
                <c:ptCount val="24"/>
                <c:pt idx="0">
                  <c:v>273.15</c:v>
                </c:pt>
                <c:pt idx="1">
                  <c:v>278.15</c:v>
                </c:pt>
                <c:pt idx="2">
                  <c:v>283.15</c:v>
                </c:pt>
                <c:pt idx="3">
                  <c:v>288.15</c:v>
                </c:pt>
                <c:pt idx="4">
                  <c:v>293.15</c:v>
                </c:pt>
                <c:pt idx="5">
                  <c:v>298.15</c:v>
                </c:pt>
                <c:pt idx="6">
                  <c:v>323.15</c:v>
                </c:pt>
                <c:pt idx="7">
                  <c:v>348.15</c:v>
                </c:pt>
                <c:pt idx="8">
                  <c:v>373.15</c:v>
                </c:pt>
                <c:pt idx="9">
                  <c:v>398.15</c:v>
                </c:pt>
                <c:pt idx="10">
                  <c:v>423.15</c:v>
                </c:pt>
                <c:pt idx="11">
                  <c:v>448.15</c:v>
                </c:pt>
                <c:pt idx="12">
                  <c:v>473.15</c:v>
                </c:pt>
                <c:pt idx="13">
                  <c:v>498.15</c:v>
                </c:pt>
                <c:pt idx="14">
                  <c:v>523.15</c:v>
                </c:pt>
                <c:pt idx="15">
                  <c:v>548.15</c:v>
                </c:pt>
                <c:pt idx="16">
                  <c:v>573.15</c:v>
                </c:pt>
                <c:pt idx="17">
                  <c:v>598.15</c:v>
                </c:pt>
                <c:pt idx="18">
                  <c:v>623.15</c:v>
                </c:pt>
                <c:pt idx="19">
                  <c:v>628.15</c:v>
                </c:pt>
                <c:pt idx="20">
                  <c:v>633.15</c:v>
                </c:pt>
                <c:pt idx="21">
                  <c:v>638.15</c:v>
                </c:pt>
                <c:pt idx="22">
                  <c:v>643.15</c:v>
                </c:pt>
                <c:pt idx="23">
                  <c:v>647.55</c:v>
                </c:pt>
              </c:numCache>
            </c:numRef>
          </c:xVal>
          <c:yVal>
            <c:numRef>
              <c:f>Sheet1!$I$11:$I$34</c:f>
              <c:numCache>
                <c:ptCount val="24"/>
                <c:pt idx="0">
                  <c:v>-1846.6454445000002</c:v>
                </c:pt>
                <c:pt idx="1">
                  <c:v>-1473.1180445</c:v>
                </c:pt>
                <c:pt idx="2">
                  <c:v>-1101.3916445</c:v>
                </c:pt>
                <c:pt idx="3">
                  <c:v>-730.0324684000001</c:v>
                </c:pt>
                <c:pt idx="4">
                  <c:v>-363.19848489999976</c:v>
                </c:pt>
                <c:pt idx="5">
                  <c:v>0</c:v>
                </c:pt>
                <c:pt idx="6">
                  <c:v>1727.4008742999997</c:v>
                </c:pt>
                <c:pt idx="7">
                  <c:v>3149.3696183</c:v>
                </c:pt>
                <c:pt idx="8">
                  <c:v>3883.9564555</c:v>
                </c:pt>
                <c:pt idx="9">
                  <c:v>3282.578242</c:v>
                </c:pt>
                <c:pt idx="10">
                  <c:v>358.2293457999995</c:v>
                </c:pt>
                <c:pt idx="11">
                  <c:v>-6285.8669493000025</c:v>
                </c:pt>
                <c:pt idx="12">
                  <c:v>-18556.1880093</c:v>
                </c:pt>
                <c:pt idx="13">
                  <c:v>-39035.36909490001</c:v>
                </c:pt>
                <c:pt idx="14">
                  <c:v>-71296.98754450002</c:v>
                </c:pt>
                <c:pt idx="15">
                  <c:v>-120548.35390210002</c:v>
                </c:pt>
                <c:pt idx="16">
                  <c:v>-194430.30431970002</c:v>
                </c:pt>
                <c:pt idx="17">
                  <c:v>-305737.6787749</c:v>
                </c:pt>
                <c:pt idx="18">
                  <c:v>-488836.0887533</c:v>
                </c:pt>
                <c:pt idx="19">
                  <c:v>-541837.5837589</c:v>
                </c:pt>
                <c:pt idx="20">
                  <c:v>-606168.7245573</c:v>
                </c:pt>
                <c:pt idx="21">
                  <c:v>-687342.8490532999</c:v>
                </c:pt>
                <c:pt idx="22">
                  <c:v>-809240.7626745</c:v>
                </c:pt>
                <c:pt idx="23">
                  <c:v>-1213302.8389645002</c:v>
                </c:pt>
              </c:numCache>
            </c:numRef>
          </c:yVal>
          <c:smooth val="0"/>
        </c:ser>
        <c:axId val="60532402"/>
        <c:axId val="7920707"/>
      </c:scatterChart>
      <c:valAx>
        <c:axId val="60532402"/>
        <c:scaling>
          <c:orientation val="minMax"/>
          <c:max val="400"/>
          <c:min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Geneva"/>
                    <a:ea typeface="Geneva"/>
                    <a:cs typeface="Geneva"/>
                  </a:rPr>
                  <a:t>T ?K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Geneva"/>
                <a:ea typeface="Geneva"/>
                <a:cs typeface="Geneva"/>
              </a:defRPr>
            </a:pPr>
          </a:p>
        </c:txPr>
        <c:crossAx val="7920707"/>
        <c:crosses val="autoZero"/>
        <c:crossBetween val="midCat"/>
        <c:dispUnits/>
        <c:majorUnit val="50"/>
      </c:valAx>
      <c:valAx>
        <c:axId val="7920707"/>
        <c:scaling>
          <c:orientation val="minMax"/>
          <c:max val="4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Geneva"/>
                    <a:ea typeface="Geneva"/>
                    <a:cs typeface="Geneva"/>
                  </a:rPr>
                  <a:t>[h-vl(psat-p0)]-[h0-vl(psat0-p0)] (J/mole)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Geneva"/>
                <a:ea typeface="Geneva"/>
                <a:cs typeface="Geneva"/>
              </a:defRPr>
            </a:pPr>
          </a:p>
        </c:txPr>
        <c:crossAx val="6053240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Sheet1!$G$11:$G$34</c:f>
              <c:numCache>
                <c:ptCount val="24"/>
                <c:pt idx="0">
                  <c:v>273.15</c:v>
                </c:pt>
                <c:pt idx="1">
                  <c:v>278.15</c:v>
                </c:pt>
                <c:pt idx="2">
                  <c:v>283.15</c:v>
                </c:pt>
                <c:pt idx="3">
                  <c:v>288.15</c:v>
                </c:pt>
                <c:pt idx="4">
                  <c:v>293.15</c:v>
                </c:pt>
                <c:pt idx="5">
                  <c:v>298.15</c:v>
                </c:pt>
                <c:pt idx="6">
                  <c:v>323.15</c:v>
                </c:pt>
                <c:pt idx="7">
                  <c:v>348.15</c:v>
                </c:pt>
                <c:pt idx="8">
                  <c:v>373.15</c:v>
                </c:pt>
                <c:pt idx="9">
                  <c:v>398.15</c:v>
                </c:pt>
                <c:pt idx="10">
                  <c:v>423.15</c:v>
                </c:pt>
                <c:pt idx="11">
                  <c:v>448.15</c:v>
                </c:pt>
                <c:pt idx="12">
                  <c:v>473.15</c:v>
                </c:pt>
                <c:pt idx="13">
                  <c:v>498.15</c:v>
                </c:pt>
                <c:pt idx="14">
                  <c:v>523.15</c:v>
                </c:pt>
                <c:pt idx="15">
                  <c:v>548.15</c:v>
                </c:pt>
                <c:pt idx="16">
                  <c:v>573.15</c:v>
                </c:pt>
                <c:pt idx="17">
                  <c:v>598.15</c:v>
                </c:pt>
                <c:pt idx="18">
                  <c:v>623.15</c:v>
                </c:pt>
                <c:pt idx="19">
                  <c:v>628.15</c:v>
                </c:pt>
                <c:pt idx="20">
                  <c:v>633.15</c:v>
                </c:pt>
                <c:pt idx="21">
                  <c:v>638.15</c:v>
                </c:pt>
                <c:pt idx="22">
                  <c:v>643.15</c:v>
                </c:pt>
                <c:pt idx="23">
                  <c:v>647.55</c:v>
                </c:pt>
              </c:numCache>
            </c:numRef>
          </c:xVal>
          <c:yVal>
            <c:numRef>
              <c:f>Sheet1!$M$11:$M$34</c:f>
              <c:numCache>
                <c:ptCount val="24"/>
                <c:pt idx="0">
                  <c:v>90.24316715550003</c:v>
                </c:pt>
                <c:pt idx="1">
                  <c:v>83.32741720550001</c:v>
                </c:pt>
                <c:pt idx="2">
                  <c:v>71.22937980550003</c:v>
                </c:pt>
                <c:pt idx="3">
                  <c:v>54.4097437316002</c:v>
                </c:pt>
                <c:pt idx="4">
                  <c:v>29.9405175651003</c:v>
                </c:pt>
                <c:pt idx="5">
                  <c:v>0</c:v>
                </c:pt>
                <c:pt idx="6">
                  <c:v>-241.95483297569888</c:v>
                </c:pt>
                <c:pt idx="7">
                  <c:v>-628.3030224817004</c:v>
                </c:pt>
                <c:pt idx="8">
                  <c:v>-1151.312563044499</c:v>
                </c:pt>
                <c:pt idx="9">
                  <c:v>-1803.0308220079992</c:v>
                </c:pt>
                <c:pt idx="10">
                  <c:v>-2573.6895932042007</c:v>
                </c:pt>
                <c:pt idx="11">
                  <c:v>-3455.5598062493</c:v>
                </c:pt>
                <c:pt idx="12">
                  <c:v>-4447.808977709298</c:v>
                </c:pt>
                <c:pt idx="13">
                  <c:v>-5548.131648744897</c:v>
                </c:pt>
                <c:pt idx="14">
                  <c:v>-6756.212317294495</c:v>
                </c:pt>
                <c:pt idx="15">
                  <c:v>-8065.4476961021</c:v>
                </c:pt>
                <c:pt idx="16">
                  <c:v>-9482.460425969699</c:v>
                </c:pt>
                <c:pt idx="17">
                  <c:v>-11026.667083574901</c:v>
                </c:pt>
                <c:pt idx="18">
                  <c:v>-12718.264453203295</c:v>
                </c:pt>
                <c:pt idx="19">
                  <c:v>-13061.0283879589</c:v>
                </c:pt>
                <c:pt idx="20">
                  <c:v>-13360.972472157306</c:v>
                </c:pt>
                <c:pt idx="21">
                  <c:v>-13575.718662153296</c:v>
                </c:pt>
                <c:pt idx="22">
                  <c:v>-13600.277028274502</c:v>
                </c:pt>
                <c:pt idx="23">
                  <c:v>-15018.522727064508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Sheet1!$N$11:$N$84</c:f>
              <c:numCache>
                <c:ptCount val="74"/>
                <c:pt idx="0">
                  <c:v>275</c:v>
                </c:pt>
                <c:pt idx="1">
                  <c:v>280</c:v>
                </c:pt>
                <c:pt idx="2">
                  <c:v>285</c:v>
                </c:pt>
                <c:pt idx="3">
                  <c:v>290</c:v>
                </c:pt>
                <c:pt idx="4">
                  <c:v>295</c:v>
                </c:pt>
                <c:pt idx="5">
                  <c:v>300</c:v>
                </c:pt>
                <c:pt idx="6">
                  <c:v>305</c:v>
                </c:pt>
                <c:pt idx="7">
                  <c:v>310</c:v>
                </c:pt>
                <c:pt idx="8">
                  <c:v>315</c:v>
                </c:pt>
                <c:pt idx="9">
                  <c:v>320</c:v>
                </c:pt>
                <c:pt idx="10">
                  <c:v>325</c:v>
                </c:pt>
                <c:pt idx="11">
                  <c:v>330</c:v>
                </c:pt>
                <c:pt idx="12">
                  <c:v>335</c:v>
                </c:pt>
                <c:pt idx="13">
                  <c:v>340</c:v>
                </c:pt>
                <c:pt idx="14">
                  <c:v>345</c:v>
                </c:pt>
                <c:pt idx="15">
                  <c:v>350</c:v>
                </c:pt>
                <c:pt idx="16">
                  <c:v>355</c:v>
                </c:pt>
                <c:pt idx="17">
                  <c:v>360</c:v>
                </c:pt>
                <c:pt idx="18">
                  <c:v>365</c:v>
                </c:pt>
                <c:pt idx="19">
                  <c:v>370</c:v>
                </c:pt>
                <c:pt idx="20">
                  <c:v>375</c:v>
                </c:pt>
                <c:pt idx="21">
                  <c:v>380</c:v>
                </c:pt>
                <c:pt idx="22">
                  <c:v>385</c:v>
                </c:pt>
                <c:pt idx="23">
                  <c:v>390</c:v>
                </c:pt>
                <c:pt idx="24">
                  <c:v>395</c:v>
                </c:pt>
                <c:pt idx="25">
                  <c:v>400</c:v>
                </c:pt>
                <c:pt idx="26">
                  <c:v>405</c:v>
                </c:pt>
                <c:pt idx="27">
                  <c:v>410</c:v>
                </c:pt>
                <c:pt idx="28">
                  <c:v>415</c:v>
                </c:pt>
                <c:pt idx="29">
                  <c:v>420</c:v>
                </c:pt>
                <c:pt idx="30">
                  <c:v>425</c:v>
                </c:pt>
                <c:pt idx="31">
                  <c:v>430</c:v>
                </c:pt>
                <c:pt idx="32">
                  <c:v>435</c:v>
                </c:pt>
                <c:pt idx="33">
                  <c:v>440</c:v>
                </c:pt>
                <c:pt idx="34">
                  <c:v>445</c:v>
                </c:pt>
                <c:pt idx="35">
                  <c:v>450</c:v>
                </c:pt>
                <c:pt idx="36">
                  <c:v>455</c:v>
                </c:pt>
                <c:pt idx="37">
                  <c:v>460</c:v>
                </c:pt>
                <c:pt idx="38">
                  <c:v>465</c:v>
                </c:pt>
                <c:pt idx="39">
                  <c:v>470</c:v>
                </c:pt>
                <c:pt idx="40">
                  <c:v>475</c:v>
                </c:pt>
                <c:pt idx="41">
                  <c:v>480</c:v>
                </c:pt>
                <c:pt idx="42">
                  <c:v>485</c:v>
                </c:pt>
                <c:pt idx="43">
                  <c:v>490</c:v>
                </c:pt>
                <c:pt idx="44">
                  <c:v>495</c:v>
                </c:pt>
                <c:pt idx="45">
                  <c:v>500</c:v>
                </c:pt>
                <c:pt idx="46">
                  <c:v>505</c:v>
                </c:pt>
                <c:pt idx="47">
                  <c:v>510</c:v>
                </c:pt>
                <c:pt idx="48">
                  <c:v>515</c:v>
                </c:pt>
                <c:pt idx="49">
                  <c:v>520</c:v>
                </c:pt>
                <c:pt idx="50">
                  <c:v>525</c:v>
                </c:pt>
                <c:pt idx="51">
                  <c:v>530</c:v>
                </c:pt>
                <c:pt idx="52">
                  <c:v>535</c:v>
                </c:pt>
                <c:pt idx="53">
                  <c:v>540</c:v>
                </c:pt>
                <c:pt idx="54">
                  <c:v>545</c:v>
                </c:pt>
                <c:pt idx="55">
                  <c:v>550</c:v>
                </c:pt>
                <c:pt idx="56">
                  <c:v>555</c:v>
                </c:pt>
                <c:pt idx="57">
                  <c:v>560</c:v>
                </c:pt>
                <c:pt idx="58">
                  <c:v>565</c:v>
                </c:pt>
                <c:pt idx="59">
                  <c:v>570</c:v>
                </c:pt>
                <c:pt idx="60">
                  <c:v>575</c:v>
                </c:pt>
                <c:pt idx="61">
                  <c:v>580</c:v>
                </c:pt>
                <c:pt idx="62">
                  <c:v>585</c:v>
                </c:pt>
                <c:pt idx="63">
                  <c:v>590</c:v>
                </c:pt>
                <c:pt idx="64">
                  <c:v>595</c:v>
                </c:pt>
                <c:pt idx="65">
                  <c:v>600</c:v>
                </c:pt>
                <c:pt idx="66">
                  <c:v>605</c:v>
                </c:pt>
                <c:pt idx="67">
                  <c:v>610</c:v>
                </c:pt>
                <c:pt idx="68">
                  <c:v>615</c:v>
                </c:pt>
                <c:pt idx="69">
                  <c:v>620</c:v>
                </c:pt>
                <c:pt idx="70">
                  <c:v>625</c:v>
                </c:pt>
                <c:pt idx="71">
                  <c:v>630</c:v>
                </c:pt>
                <c:pt idx="72">
                  <c:v>635</c:v>
                </c:pt>
                <c:pt idx="73">
                  <c:v>640</c:v>
                </c:pt>
              </c:numCache>
            </c:numRef>
          </c:xVal>
          <c:yVal>
            <c:numRef>
              <c:f>Sheet1!$O$11:$O$84</c:f>
              <c:numCache>
                <c:ptCount val="74"/>
                <c:pt idx="0">
                  <c:v>84.1612365581932</c:v>
                </c:pt>
                <c:pt idx="1">
                  <c:v>79.03759533969424</c:v>
                </c:pt>
                <c:pt idx="2">
                  <c:v>67.00773888619369</c:v>
                </c:pt>
                <c:pt idx="3">
                  <c:v>48.200972372695105</c:v>
                </c:pt>
                <c:pt idx="4">
                  <c:v>22.743363974193926</c:v>
                </c:pt>
                <c:pt idx="5">
                  <c:v>-9.242255134304287</c:v>
                </c:pt>
                <c:pt idx="6">
                  <c:v>-47.636290777812974</c:v>
                </c:pt>
                <c:pt idx="7">
                  <c:v>-92.32238578130273</c:v>
                </c:pt>
                <c:pt idx="8">
                  <c:v>-143.18741996981407</c:v>
                </c:pt>
                <c:pt idx="9">
                  <c:v>-200.12151016830467</c:v>
                </c:pt>
                <c:pt idx="10">
                  <c:v>-263.01801020180574</c:v>
                </c:pt>
                <c:pt idx="11">
                  <c:v>-331.77351089530566</c:v>
                </c:pt>
                <c:pt idx="12">
                  <c:v>-406.28784007380455</c:v>
                </c:pt>
                <c:pt idx="13">
                  <c:v>-486.46406256230694</c:v>
                </c:pt>
                <c:pt idx="14">
                  <c:v>-572.2084801858</c:v>
                </c:pt>
                <c:pt idx="15">
                  <c:v>-663.4306317693081</c:v>
                </c:pt>
                <c:pt idx="16">
                  <c:v>-760.0432931378018</c:v>
                </c:pt>
                <c:pt idx="17">
                  <c:v>-861.9624771163071</c:v>
                </c:pt>
                <c:pt idx="18">
                  <c:v>-969.1074335298035</c:v>
                </c:pt>
                <c:pt idx="19">
                  <c:v>-1081.400649203315</c:v>
                </c:pt>
                <c:pt idx="20">
                  <c:v>-1198.7678479618116</c:v>
                </c:pt>
                <c:pt idx="21">
                  <c:v>-1321.1379906303046</c:v>
                </c:pt>
                <c:pt idx="22">
                  <c:v>-1448.443275033802</c:v>
                </c:pt>
                <c:pt idx="23">
                  <c:v>-1580.619135997309</c:v>
                </c:pt>
                <c:pt idx="24">
                  <c:v>-1717.6042453458067</c:v>
                </c:pt>
                <c:pt idx="25">
                  <c:v>-1859.3405119043164</c:v>
                </c:pt>
                <c:pt idx="26">
                  <c:v>-2005.773081497813</c:v>
                </c:pt>
                <c:pt idx="27">
                  <c:v>-2156.850336951313</c:v>
                </c:pt>
                <c:pt idx="28">
                  <c:v>-2312.5238980898066</c:v>
                </c:pt>
                <c:pt idx="29">
                  <c:v>-2472.748621738312</c:v>
                </c:pt>
                <c:pt idx="30">
                  <c:v>-2637.4826017218147</c:v>
                </c:pt>
                <c:pt idx="31">
                  <c:v>-2806.687168865312</c:v>
                </c:pt>
                <c:pt idx="32">
                  <c:v>-2980.326890993798</c:v>
                </c:pt>
                <c:pt idx="33">
                  <c:v>-3158.3695729323154</c:v>
                </c:pt>
                <c:pt idx="34">
                  <c:v>-3340.7862565058167</c:v>
                </c:pt>
                <c:pt idx="35">
                  <c:v>-3527.5512205393097</c:v>
                </c:pt>
                <c:pt idx="36">
                  <c:v>-3718.641980857814</c:v>
                </c:pt>
                <c:pt idx="37">
                  <c:v>-3914.0392902863096</c:v>
                </c:pt>
                <c:pt idx="38">
                  <c:v>-4113.727138649803</c:v>
                </c:pt>
                <c:pt idx="39">
                  <c:v>-4317.692752773313</c:v>
                </c:pt>
                <c:pt idx="40">
                  <c:v>-4525.926596481811</c:v>
                </c:pt>
                <c:pt idx="41">
                  <c:v>-4738.422370600303</c:v>
                </c:pt>
                <c:pt idx="42">
                  <c:v>-4955.177012953798</c:v>
                </c:pt>
                <c:pt idx="43">
                  <c:v>-5176.190698367311</c:v>
                </c:pt>
                <c:pt idx="44">
                  <c:v>-5401.466838665816</c:v>
                </c:pt>
                <c:pt idx="45">
                  <c:v>-5631.012082674308</c:v>
                </c:pt>
                <c:pt idx="46">
                  <c:v>-5864.836316217807</c:v>
                </c:pt>
                <c:pt idx="47">
                  <c:v>-6102.952662121315</c:v>
                </c:pt>
                <c:pt idx="48">
                  <c:v>-6345.37748020982</c:v>
                </c:pt>
                <c:pt idx="49">
                  <c:v>-6592.130367308309</c:v>
                </c:pt>
                <c:pt idx="50">
                  <c:v>-6843.234157241808</c:v>
                </c:pt>
                <c:pt idx="51">
                  <c:v>-7098.714920835322</c:v>
                </c:pt>
                <c:pt idx="52">
                  <c:v>-7358.601965913811</c:v>
                </c:pt>
                <c:pt idx="53">
                  <c:v>-7622.927837302312</c:v>
                </c:pt>
                <c:pt idx="54">
                  <c:v>-7891.728316825822</c:v>
                </c:pt>
                <c:pt idx="55">
                  <c:v>-8165.042423309329</c:v>
                </c:pt>
                <c:pt idx="56">
                  <c:v>-8442.91241257781</c:v>
                </c:pt>
                <c:pt idx="57">
                  <c:v>-8725.383777456322</c:v>
                </c:pt>
                <c:pt idx="58">
                  <c:v>-9012.505247769812</c:v>
                </c:pt>
                <c:pt idx="59">
                  <c:v>-9304.328790343316</c:v>
                </c:pt>
                <c:pt idx="60">
                  <c:v>-9600.909609001836</c:v>
                </c:pt>
                <c:pt idx="61">
                  <c:v>-9902.306144570313</c:v>
                </c:pt>
                <c:pt idx="62">
                  <c:v>-10208.580074873804</c:v>
                </c:pt>
                <c:pt idx="63">
                  <c:v>-10519.796314737316</c:v>
                </c:pt>
                <c:pt idx="64">
                  <c:v>-10836.023015985826</c:v>
                </c:pt>
                <c:pt idx="65">
                  <c:v>-11157.331567444322</c:v>
                </c:pt>
                <c:pt idx="66">
                  <c:v>-11483.79659493782</c:v>
                </c:pt>
                <c:pt idx="67">
                  <c:v>-11815.495961291344</c:v>
                </c:pt>
                <c:pt idx="68">
                  <c:v>-12152.510766329848</c:v>
                </c:pt>
                <c:pt idx="69">
                  <c:v>-12494.925346878306</c:v>
                </c:pt>
                <c:pt idx="70">
                  <c:v>-12842.827276761825</c:v>
                </c:pt>
                <c:pt idx="71">
                  <c:v>-13196.307366805348</c:v>
                </c:pt>
                <c:pt idx="72">
                  <c:v>-13555.459664833827</c:v>
                </c:pt>
                <c:pt idx="73">
                  <c:v>-13920.381455672315</c:v>
                </c:pt>
              </c:numCache>
            </c:numRef>
          </c:yVal>
          <c:smooth val="0"/>
        </c:ser>
        <c:axId val="4177500"/>
        <c:axId val="37597501"/>
      </c:scatterChart>
      <c:valAx>
        <c:axId val="4177500"/>
        <c:scaling>
          <c:orientation val="minMax"/>
          <c:max val="650"/>
          <c:min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Geneva"/>
                    <a:ea typeface="Geneva"/>
                    <a:cs typeface="Geneva"/>
                  </a:rPr>
                  <a:t>T ?K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Geneva"/>
                <a:ea typeface="Geneva"/>
                <a:cs typeface="Geneva"/>
              </a:defRPr>
            </a:pPr>
          </a:p>
        </c:txPr>
        <c:crossAx val="37597501"/>
        <c:crosses val="autoZero"/>
        <c:crossBetween val="midCat"/>
        <c:dispUnits/>
        <c:majorUnit val="50"/>
      </c:valAx>
      <c:valAx>
        <c:axId val="37597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Geneva"/>
                    <a:ea typeface="Geneva"/>
                    <a:cs typeface="Geneva"/>
                  </a:rPr>
                  <a:t>gl(T,p0)-gl(T0,p0) (J/mole)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Geneva"/>
                <a:ea typeface="Geneva"/>
                <a:cs typeface="Geneva"/>
              </a:defRPr>
            </a:pPr>
          </a:p>
        </c:txPr>
        <c:crossAx val="417750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Sheet1!$G$11:$G$20</c:f>
              <c:numCache/>
            </c:numRef>
          </c:xVal>
          <c:yVal>
            <c:numRef>
              <c:f>Sheet1!$M$11:$M$20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Sheet1!$N$11:$N$36</c:f>
              <c:numCache/>
            </c:numRef>
          </c:xVal>
          <c:yVal>
            <c:numRef>
              <c:f>Sheet1!$O$11:$O$36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Sheet1!$Q$11:$Q$26</c:f>
              <c:numCache/>
            </c:numRef>
          </c:xVal>
          <c:yVal>
            <c:numRef>
              <c:f>Sheet1!$R$11:$R$26</c:f>
              <c:numCache/>
            </c:numRef>
          </c:yVal>
          <c:smooth val="0"/>
        </c:ser>
        <c:axId val="2833190"/>
        <c:axId val="25498711"/>
      </c:scatterChart>
      <c:valAx>
        <c:axId val="2833190"/>
        <c:scaling>
          <c:orientation val="minMax"/>
          <c:max val="400"/>
          <c:min val="250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400" b="0" i="0" u="none" baseline="0">
                    <a:latin typeface="Geneva"/>
                    <a:ea typeface="Geneva"/>
                    <a:cs typeface="Geneva"/>
                  </a:rPr>
                  <a:t>T ?K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Geneva"/>
                <a:ea typeface="Geneva"/>
                <a:cs typeface="Geneva"/>
              </a:defRPr>
            </a:pPr>
          </a:p>
        </c:txPr>
        <c:crossAx val="25498711"/>
        <c:crosses val="autoZero"/>
        <c:crossBetween val="midCat"/>
        <c:dispUnits/>
        <c:majorUnit val="50"/>
      </c:valAx>
      <c:valAx>
        <c:axId val="25498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400" b="0" i="0" u="none" baseline="0">
                    <a:latin typeface="Geneva"/>
                    <a:ea typeface="Geneva"/>
                    <a:cs typeface="Geneva"/>
                  </a:rPr>
                  <a:t>gl(T,p0)-gl(T0,p0) (J/mole)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Geneva"/>
                <a:ea typeface="Geneva"/>
                <a:cs typeface="Geneva"/>
              </a:defRPr>
            </a:pPr>
          </a:p>
        </c:txPr>
        <c:crossAx val="28331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37</xdr:row>
      <xdr:rowOff>28575</xdr:rowOff>
    </xdr:from>
    <xdr:to>
      <xdr:col>3</xdr:col>
      <xdr:colOff>581025</xdr:colOff>
      <xdr:row>65</xdr:row>
      <xdr:rowOff>76200</xdr:rowOff>
    </xdr:to>
    <xdr:graphicFrame>
      <xdr:nvGraphicFramePr>
        <xdr:cNvPr id="1" name="Chart 1"/>
        <xdr:cNvGraphicFramePr/>
      </xdr:nvGraphicFramePr>
      <xdr:xfrm>
        <a:off x="142875" y="6086475"/>
        <a:ext cx="38576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37</xdr:row>
      <xdr:rowOff>0</xdr:rowOff>
    </xdr:from>
    <xdr:to>
      <xdr:col>8</xdr:col>
      <xdr:colOff>685800</xdr:colOff>
      <xdr:row>68</xdr:row>
      <xdr:rowOff>114300</xdr:rowOff>
    </xdr:to>
    <xdr:graphicFrame>
      <xdr:nvGraphicFramePr>
        <xdr:cNvPr id="2" name="Chart 4"/>
        <xdr:cNvGraphicFramePr/>
      </xdr:nvGraphicFramePr>
      <xdr:xfrm>
        <a:off x="4238625" y="6057900"/>
        <a:ext cx="4467225" cy="513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1076325</xdr:colOff>
      <xdr:row>37</xdr:row>
      <xdr:rowOff>85725</xdr:rowOff>
    </xdr:from>
    <xdr:to>
      <xdr:col>12</xdr:col>
      <xdr:colOff>104775</xdr:colOff>
      <xdr:row>65</xdr:row>
      <xdr:rowOff>152400</xdr:rowOff>
    </xdr:to>
    <xdr:graphicFrame>
      <xdr:nvGraphicFramePr>
        <xdr:cNvPr id="3" name="Chart 5"/>
        <xdr:cNvGraphicFramePr/>
      </xdr:nvGraphicFramePr>
      <xdr:xfrm>
        <a:off x="9096375" y="6143625"/>
        <a:ext cx="4981575" cy="4600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16</xdr:row>
      <xdr:rowOff>28575</xdr:rowOff>
    </xdr:from>
    <xdr:to>
      <xdr:col>26</xdr:col>
      <xdr:colOff>552450</xdr:colOff>
      <xdr:row>42</xdr:row>
      <xdr:rowOff>133350</xdr:rowOff>
    </xdr:to>
    <xdr:graphicFrame>
      <xdr:nvGraphicFramePr>
        <xdr:cNvPr id="4" name="Chart 6"/>
        <xdr:cNvGraphicFramePr/>
      </xdr:nvGraphicFramePr>
      <xdr:xfrm>
        <a:off x="24574500" y="2667000"/>
        <a:ext cx="5467350" cy="4333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285750</xdr:colOff>
      <xdr:row>70</xdr:row>
      <xdr:rowOff>28575</xdr:rowOff>
    </xdr:from>
    <xdr:to>
      <xdr:col>8</xdr:col>
      <xdr:colOff>981075</xdr:colOff>
      <xdr:row>101</xdr:row>
      <xdr:rowOff>152400</xdr:rowOff>
    </xdr:to>
    <xdr:graphicFrame>
      <xdr:nvGraphicFramePr>
        <xdr:cNvPr id="5" name="Chart 7"/>
        <xdr:cNvGraphicFramePr/>
      </xdr:nvGraphicFramePr>
      <xdr:xfrm>
        <a:off x="4524375" y="11430000"/>
        <a:ext cx="4476750" cy="5153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1390650</xdr:colOff>
      <xdr:row>19</xdr:row>
      <xdr:rowOff>152400</xdr:rowOff>
    </xdr:from>
    <xdr:to>
      <xdr:col>15</xdr:col>
      <xdr:colOff>552450</xdr:colOff>
      <xdr:row>48</xdr:row>
      <xdr:rowOff>66675</xdr:rowOff>
    </xdr:to>
    <xdr:graphicFrame>
      <xdr:nvGraphicFramePr>
        <xdr:cNvPr id="6" name="Chart 9"/>
        <xdr:cNvGraphicFramePr/>
      </xdr:nvGraphicFramePr>
      <xdr:xfrm>
        <a:off x="15363825" y="3276600"/>
        <a:ext cx="4381500" cy="4629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247650</xdr:colOff>
      <xdr:row>32</xdr:row>
      <xdr:rowOff>66675</xdr:rowOff>
    </xdr:from>
    <xdr:to>
      <xdr:col>19</xdr:col>
      <xdr:colOff>0</xdr:colOff>
      <xdr:row>61</xdr:row>
      <xdr:rowOff>0</xdr:rowOff>
    </xdr:to>
    <xdr:graphicFrame>
      <xdr:nvGraphicFramePr>
        <xdr:cNvPr id="7" name="Chart 10"/>
        <xdr:cNvGraphicFramePr/>
      </xdr:nvGraphicFramePr>
      <xdr:xfrm>
        <a:off x="20278725" y="5305425"/>
        <a:ext cx="3476625" cy="4638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4"/>
  <sheetViews>
    <sheetView tabSelected="1" workbookViewId="0" topLeftCell="Q1">
      <selection activeCell="V6" sqref="V6"/>
    </sheetView>
  </sheetViews>
  <sheetFormatPr defaultColWidth="11.00390625" defaultRowHeight="12.75"/>
  <cols>
    <col min="1" max="1" width="23.375" style="1" customWidth="1"/>
    <col min="2" max="7" width="10.75390625" style="1" customWidth="1"/>
    <col min="8" max="8" width="17.375" style="1" customWidth="1"/>
    <col min="9" max="9" width="29.75390625" style="1" customWidth="1"/>
    <col min="10" max="10" width="12.25390625" style="1" customWidth="1"/>
    <col min="11" max="11" width="10.75390625" style="1" customWidth="1"/>
    <col min="12" max="12" width="25.375" style="1" customWidth="1"/>
    <col min="13" max="13" width="26.875" style="1" customWidth="1"/>
    <col min="14" max="14" width="11.875" style="1" customWidth="1"/>
    <col min="15" max="15" width="29.75390625" style="1" customWidth="1"/>
    <col min="16" max="16" width="11.00390625" style="1" bestFit="1" customWidth="1"/>
    <col min="17" max="17" width="10.75390625" style="1" customWidth="1"/>
    <col min="18" max="18" width="28.00390625" style="1" customWidth="1"/>
    <col min="19" max="19" width="10.125" style="1" customWidth="1"/>
    <col min="20" max="16384" width="10.75390625" style="1" customWidth="1"/>
  </cols>
  <sheetData>
    <row r="1" ht="12.75">
      <c r="T1" s="36"/>
    </row>
    <row r="2" ht="13.5" thickBot="1">
      <c r="T2" s="36"/>
    </row>
    <row r="3" spans="1:20" ht="12.75">
      <c r="A3" s="30" t="s">
        <v>5</v>
      </c>
      <c r="B3" s="3"/>
      <c r="C3" s="3"/>
      <c r="D3" s="3"/>
      <c r="E3" s="3"/>
      <c r="F3" s="3"/>
      <c r="G3" s="3"/>
      <c r="H3" s="3"/>
      <c r="I3" s="4"/>
      <c r="N3" s="8" t="s">
        <v>28</v>
      </c>
      <c r="O3" s="8">
        <v>-2.1580000000000001E-07</v>
      </c>
      <c r="T3" s="36"/>
    </row>
    <row r="4" spans="1:21" ht="13.5" thickBot="1">
      <c r="A4" s="7" t="s">
        <v>22</v>
      </c>
      <c r="B4" s="31"/>
      <c r="C4" s="31"/>
      <c r="D4" s="31"/>
      <c r="E4" s="31"/>
      <c r="F4" s="31"/>
      <c r="G4" s="31"/>
      <c r="H4" s="31"/>
      <c r="I4" s="32"/>
      <c r="N4" s="8" t="s">
        <v>29</v>
      </c>
      <c r="O4" s="8">
        <v>0.0004162609</v>
      </c>
      <c r="T4" s="36"/>
      <c r="U4" s="36"/>
    </row>
    <row r="5" spans="14:21" ht="13.5" thickBot="1">
      <c r="N5" s="8" t="s">
        <v>30</v>
      </c>
      <c r="O5" s="8">
        <v>-0.38626574570000005</v>
      </c>
      <c r="T5" s="36"/>
      <c r="U5" s="36"/>
    </row>
    <row r="6" spans="2:21" ht="12.75">
      <c r="B6" s="14" t="s">
        <v>7</v>
      </c>
      <c r="C6" s="15">
        <v>0.01801</v>
      </c>
      <c r="D6" s="12" t="s">
        <v>8</v>
      </c>
      <c r="N6" s="8" t="s">
        <v>31</v>
      </c>
      <c r="O6" s="8">
        <v>135.6335064223</v>
      </c>
      <c r="T6" s="36"/>
      <c r="U6" s="36"/>
    </row>
    <row r="7" spans="2:21" ht="12.75">
      <c r="B7" s="16" t="s">
        <v>10</v>
      </c>
      <c r="C7" s="9">
        <v>273.15</v>
      </c>
      <c r="D7" s="17" t="s">
        <v>11</v>
      </c>
      <c r="N7" s="8" t="s">
        <v>32</v>
      </c>
      <c r="O7" s="8">
        <v>-15426.4413688243</v>
      </c>
      <c r="T7" s="36"/>
      <c r="U7" s="36"/>
    </row>
    <row r="8" spans="2:21" ht="13.5" thickBot="1">
      <c r="B8" s="18" t="s">
        <v>17</v>
      </c>
      <c r="C8" s="13">
        <f>C19*10^3</f>
        <v>101320</v>
      </c>
      <c r="D8" s="19" t="s">
        <v>18</v>
      </c>
      <c r="G8" s="1" t="s">
        <v>20</v>
      </c>
      <c r="T8" s="36"/>
      <c r="U8" s="36"/>
    </row>
    <row r="9" spans="12:21" ht="13.5" thickBot="1">
      <c r="L9" s="2"/>
      <c r="M9" s="12" t="s">
        <v>23</v>
      </c>
      <c r="Q9" s="35" t="s">
        <v>33</v>
      </c>
      <c r="T9" s="36"/>
      <c r="U9" s="36"/>
    </row>
    <row r="10" spans="1:21" ht="12.75">
      <c r="A10" s="2"/>
      <c r="B10" s="11" t="s">
        <v>0</v>
      </c>
      <c r="C10" s="11" t="s">
        <v>1</v>
      </c>
      <c r="D10" s="11" t="s">
        <v>2</v>
      </c>
      <c r="E10" s="11" t="s">
        <v>3</v>
      </c>
      <c r="F10" s="20" t="s">
        <v>4</v>
      </c>
      <c r="G10" s="14" t="s">
        <v>9</v>
      </c>
      <c r="H10" s="11" t="s">
        <v>6</v>
      </c>
      <c r="I10" s="11" t="s">
        <v>16</v>
      </c>
      <c r="J10" s="11" t="s">
        <v>19</v>
      </c>
      <c r="K10" s="20" t="s">
        <v>21</v>
      </c>
      <c r="L10" s="16" t="s">
        <v>24</v>
      </c>
      <c r="M10" s="33" t="s">
        <v>26</v>
      </c>
      <c r="N10" s="14" t="s">
        <v>25</v>
      </c>
      <c r="O10" s="12" t="s">
        <v>27</v>
      </c>
      <c r="Q10" s="14" t="s">
        <v>9</v>
      </c>
      <c r="R10" s="12" t="s">
        <v>26</v>
      </c>
      <c r="T10" s="36"/>
      <c r="U10" s="36"/>
    </row>
    <row r="11" spans="1:21" ht="12.75">
      <c r="A11" s="5" t="s">
        <v>15</v>
      </c>
      <c r="B11" s="9">
        <v>0</v>
      </c>
      <c r="C11" s="9">
        <v>0.61</v>
      </c>
      <c r="D11" s="9">
        <v>0.001</v>
      </c>
      <c r="E11" s="9">
        <v>0</v>
      </c>
      <c r="F11" s="21">
        <v>-0.0012</v>
      </c>
      <c r="G11" s="25">
        <f aca="true" t="shared" si="0" ref="G11:G34">B11+C$7</f>
        <v>273.15</v>
      </c>
      <c r="H11" s="8">
        <f aca="true" t="shared" si="1" ref="H11:H34">(F11-F$16)*1000*C$6</f>
        <v>-6.6348840000000004</v>
      </c>
      <c r="I11" s="23">
        <f>((E11-D11*(C11*1000-C$8))-(E$16-D$16*(C$16*1000-C$8)))*1000*C$6</f>
        <v>-1846.6454445000002</v>
      </c>
      <c r="J11" s="24">
        <f>D11*C$6</f>
        <v>1.8010000000000002E-05</v>
      </c>
      <c r="K11" s="33">
        <f>C11*1000/C$8</f>
        <v>0.006020529016975918</v>
      </c>
      <c r="L11" s="16">
        <f>E11*1000*C$6-G11*F11*1000*C$6</f>
        <v>5.9033178</v>
      </c>
      <c r="M11" s="33">
        <f>(L11+D11*C$6*(C$8-C11*1000))-(L$16+D$16*C$6*(C$8-C$16*1000))</f>
        <v>90.24316715550003</v>
      </c>
      <c r="N11" s="16">
        <v>275</v>
      </c>
      <c r="O11" s="17">
        <f>O$3*N11^4+O$4*N11^3+O$5*N11^2+O$6*N11+O$7</f>
        <v>84.1612365581932</v>
      </c>
      <c r="Q11" s="16">
        <v>273.15</v>
      </c>
      <c r="R11" s="17">
        <v>84.7976536499998</v>
      </c>
      <c r="T11" s="36"/>
      <c r="U11" s="36"/>
    </row>
    <row r="12" spans="1:21" ht="12.75">
      <c r="A12" s="5"/>
      <c r="B12" s="9">
        <v>5</v>
      </c>
      <c r="C12" s="9">
        <v>0.87</v>
      </c>
      <c r="D12" s="9">
        <v>0.001</v>
      </c>
      <c r="E12" s="9">
        <v>21</v>
      </c>
      <c r="F12" s="21">
        <v>0.0757</v>
      </c>
      <c r="G12" s="25">
        <f t="shared" si="0"/>
        <v>278.15</v>
      </c>
      <c r="H12" s="8">
        <f t="shared" si="1"/>
        <v>-5.249915000000001</v>
      </c>
      <c r="I12" s="23">
        <f aca="true" t="shared" si="2" ref="I12:I34">((E12-D12*(C12*1000-C$8))-(E$16-D$16*(C$16*1000-C$8)))*1000*C$6</f>
        <v>-1473.1180445</v>
      </c>
      <c r="J12" s="24">
        <f aca="true" t="shared" si="3" ref="J12:J33">D12*C$6</f>
        <v>1.8010000000000002E-05</v>
      </c>
      <c r="K12" s="33">
        <f aca="true" t="shared" si="4" ref="K12:K34">C12*1000/C$8</f>
        <v>0.008586656138965653</v>
      </c>
      <c r="L12" s="16">
        <f aca="true" t="shared" si="5" ref="L12:L34">E12*1000*C$6-G12*F12*1000*C$6</f>
        <v>-1.0077495500000282</v>
      </c>
      <c r="M12" s="33">
        <f aca="true" t="shared" si="6" ref="M12:M34">(L12+D12*C$6*(C$8-C12*1000))-(L$16+D$16*C$6*(C$8-C$16*1000))</f>
        <v>83.32741720550001</v>
      </c>
      <c r="N12" s="16">
        <v>280</v>
      </c>
      <c r="O12" s="17">
        <f aca="true" t="shared" si="7" ref="O12:O75">O$3*N12^4+O$4*N12^3+O$5*N12^2+O$6*N12+O$7</f>
        <v>79.03759533969424</v>
      </c>
      <c r="Q12" s="16">
        <v>278.15</v>
      </c>
      <c r="R12" s="17">
        <v>82.51551649999983</v>
      </c>
      <c r="T12" s="36"/>
      <c r="U12" s="36"/>
    </row>
    <row r="13" spans="1:18" ht="12.75">
      <c r="A13" s="5"/>
      <c r="B13" s="9">
        <v>10</v>
      </c>
      <c r="C13" s="9">
        <v>1.23</v>
      </c>
      <c r="D13" s="9">
        <v>0.001</v>
      </c>
      <c r="E13" s="9">
        <v>42</v>
      </c>
      <c r="F13" s="21">
        <v>0.1509</v>
      </c>
      <c r="G13" s="25">
        <f t="shared" si="0"/>
        <v>283.15</v>
      </c>
      <c r="H13" s="8">
        <f t="shared" si="1"/>
        <v>-3.8955630000000006</v>
      </c>
      <c r="I13" s="23">
        <f t="shared" si="2"/>
        <v>-1101.3916445</v>
      </c>
      <c r="J13" s="24">
        <f t="shared" si="3"/>
        <v>1.8010000000000002E-05</v>
      </c>
      <c r="K13" s="33">
        <f t="shared" si="4"/>
        <v>0.01213975523095144</v>
      </c>
      <c r="L13" s="16">
        <f t="shared" si="5"/>
        <v>-13.099303350000014</v>
      </c>
      <c r="M13" s="33">
        <f t="shared" si="6"/>
        <v>71.22937980550003</v>
      </c>
      <c r="N13" s="16">
        <v>285</v>
      </c>
      <c r="O13" s="17">
        <f t="shared" si="7"/>
        <v>67.00773888619369</v>
      </c>
      <c r="Q13" s="16">
        <v>283.15</v>
      </c>
      <c r="R13" s="17">
        <v>71.4168539999999</v>
      </c>
    </row>
    <row r="14" spans="1:18" ht="12.75">
      <c r="A14" s="5"/>
      <c r="B14" s="9">
        <v>15</v>
      </c>
      <c r="C14" s="9">
        <v>1.71</v>
      </c>
      <c r="D14" s="9">
        <v>0.001001</v>
      </c>
      <c r="E14" s="9">
        <v>63</v>
      </c>
      <c r="F14" s="21">
        <v>0.2244</v>
      </c>
      <c r="G14" s="25">
        <f t="shared" si="0"/>
        <v>288.15</v>
      </c>
      <c r="H14" s="8">
        <f t="shared" si="1"/>
        <v>-2.571828000000001</v>
      </c>
      <c r="I14" s="23">
        <f t="shared" si="2"/>
        <v>-730.0324684000001</v>
      </c>
      <c r="J14" s="24">
        <f t="shared" si="3"/>
        <v>1.802801E-05</v>
      </c>
      <c r="K14" s="33">
        <f t="shared" si="4"/>
        <v>0.016877220686932492</v>
      </c>
      <c r="L14" s="16">
        <f t="shared" si="5"/>
        <v>-29.912088599999834</v>
      </c>
      <c r="M14" s="33">
        <f t="shared" si="6"/>
        <v>54.4097437316002</v>
      </c>
      <c r="N14" s="16">
        <v>290</v>
      </c>
      <c r="O14" s="17">
        <f t="shared" si="7"/>
        <v>48.200972372695105</v>
      </c>
      <c r="Q14" s="16">
        <v>288.15</v>
      </c>
      <c r="R14" s="17">
        <v>55.38885449999995</v>
      </c>
    </row>
    <row r="15" spans="1:18" ht="12.75">
      <c r="A15" s="5"/>
      <c r="B15" s="9">
        <v>20</v>
      </c>
      <c r="C15" s="9">
        <v>2.34</v>
      </c>
      <c r="D15" s="9">
        <v>0.001002</v>
      </c>
      <c r="E15" s="9">
        <v>83.9</v>
      </c>
      <c r="F15" s="21">
        <v>0.2965</v>
      </c>
      <c r="G15" s="25">
        <f t="shared" si="0"/>
        <v>293.15</v>
      </c>
      <c r="H15" s="8">
        <f t="shared" si="1"/>
        <v>-1.2733070000000009</v>
      </c>
      <c r="I15" s="23">
        <f t="shared" si="2"/>
        <v>-363.19848489999976</v>
      </c>
      <c r="J15" s="24">
        <f t="shared" si="3"/>
        <v>1.8046020000000004E-05</v>
      </c>
      <c r="K15" s="33">
        <f t="shared" si="4"/>
        <v>0.02309514409790762</v>
      </c>
      <c r="L15" s="16">
        <f t="shared" si="5"/>
        <v>-54.37173974999973</v>
      </c>
      <c r="M15" s="33">
        <f t="shared" si="6"/>
        <v>29.9405175651003</v>
      </c>
      <c r="N15" s="16">
        <v>295</v>
      </c>
      <c r="O15" s="17">
        <f t="shared" si="7"/>
        <v>22.743363974193926</v>
      </c>
      <c r="Q15" s="16">
        <v>293.15</v>
      </c>
      <c r="R15" s="17">
        <v>31.4931864999999</v>
      </c>
    </row>
    <row r="16" spans="1:18" ht="12.75">
      <c r="A16" s="5" t="s">
        <v>13</v>
      </c>
      <c r="B16" s="9">
        <v>25</v>
      </c>
      <c r="C16" s="9">
        <v>3.17</v>
      </c>
      <c r="D16" s="9">
        <v>0.001003</v>
      </c>
      <c r="E16" s="9">
        <v>104.8</v>
      </c>
      <c r="F16" s="21">
        <v>0.3672</v>
      </c>
      <c r="G16" s="25">
        <f t="shared" si="0"/>
        <v>298.15</v>
      </c>
      <c r="H16" s="8">
        <f t="shared" si="1"/>
        <v>0</v>
      </c>
      <c r="I16" s="23">
        <f t="shared" si="2"/>
        <v>0</v>
      </c>
      <c r="J16" s="24">
        <f t="shared" si="3"/>
        <v>1.806403E-05</v>
      </c>
      <c r="K16" s="33">
        <f t="shared" si="4"/>
        <v>0.03128701144887485</v>
      </c>
      <c r="L16" s="16">
        <f t="shared" si="5"/>
        <v>-84.29904680000004</v>
      </c>
      <c r="M16" s="33">
        <f t="shared" si="6"/>
        <v>0</v>
      </c>
      <c r="N16" s="16">
        <v>300</v>
      </c>
      <c r="O16" s="17">
        <f t="shared" si="7"/>
        <v>-9.242255134304287</v>
      </c>
      <c r="Q16" s="16">
        <v>298.15</v>
      </c>
      <c r="R16" s="17">
        <v>0</v>
      </c>
    </row>
    <row r="17" spans="1:18" ht="12.75">
      <c r="A17" s="5"/>
      <c r="B17" s="9">
        <v>50</v>
      </c>
      <c r="C17" s="9">
        <v>12.33</v>
      </c>
      <c r="D17" s="9">
        <v>0.001012</v>
      </c>
      <c r="E17" s="9">
        <v>209.1</v>
      </c>
      <c r="F17" s="21">
        <v>0.7031</v>
      </c>
      <c r="G17" s="25">
        <f t="shared" si="0"/>
        <v>323.15</v>
      </c>
      <c r="H17" s="8">
        <f t="shared" si="1"/>
        <v>6.0495589999999995</v>
      </c>
      <c r="I17" s="23">
        <f t="shared" si="2"/>
        <v>1727.4008742999997</v>
      </c>
      <c r="J17" s="24">
        <f t="shared" si="3"/>
        <v>1.8226120000000003E-05</v>
      </c>
      <c r="K17" s="33">
        <f t="shared" si="4"/>
        <v>0.12169364390051322</v>
      </c>
      <c r="L17" s="16">
        <f t="shared" si="5"/>
        <v>-326.10283764999895</v>
      </c>
      <c r="M17" s="33">
        <f t="shared" si="6"/>
        <v>-241.95483297569888</v>
      </c>
      <c r="N17" s="16">
        <v>305</v>
      </c>
      <c r="O17" s="17">
        <f t="shared" si="7"/>
        <v>-47.636290777812974</v>
      </c>
      <c r="Q17" s="16">
        <v>303.15</v>
      </c>
      <c r="R17" s="17">
        <v>-37.01955500000052</v>
      </c>
    </row>
    <row r="18" spans="1:18" ht="12.75">
      <c r="A18" s="5"/>
      <c r="B18" s="9">
        <v>75</v>
      </c>
      <c r="C18" s="9">
        <v>38.54</v>
      </c>
      <c r="D18" s="9">
        <v>0.001026</v>
      </c>
      <c r="E18" s="9">
        <v>313.7</v>
      </c>
      <c r="F18" s="21">
        <v>1.0146</v>
      </c>
      <c r="G18" s="25">
        <f t="shared" si="0"/>
        <v>348.15</v>
      </c>
      <c r="H18" s="8">
        <f t="shared" si="1"/>
        <v>11.659674</v>
      </c>
      <c r="I18" s="23">
        <f t="shared" si="2"/>
        <v>3149.3696183</v>
      </c>
      <c r="J18" s="24">
        <f t="shared" si="3"/>
        <v>1.8478260000000003E-05</v>
      </c>
      <c r="K18" s="33">
        <f t="shared" si="4"/>
        <v>0.3803789972364785</v>
      </c>
      <c r="L18" s="16">
        <f t="shared" si="5"/>
        <v>-711.9891499000005</v>
      </c>
      <c r="M18" s="33">
        <f t="shared" si="6"/>
        <v>-628.3030224817004</v>
      </c>
      <c r="N18" s="16">
        <v>310</v>
      </c>
      <c r="O18" s="17">
        <f t="shared" si="7"/>
        <v>-92.32238578130273</v>
      </c>
      <c r="Q18" s="16">
        <v>308.15</v>
      </c>
      <c r="R18" s="17">
        <v>-77.34754700000022</v>
      </c>
    </row>
    <row r="19" spans="1:18" ht="12.75">
      <c r="A19" s="6" t="s">
        <v>14</v>
      </c>
      <c r="B19" s="9">
        <v>100</v>
      </c>
      <c r="C19" s="10">
        <v>101.32</v>
      </c>
      <c r="D19" s="9">
        <v>0.001043</v>
      </c>
      <c r="E19" s="10">
        <v>418.9</v>
      </c>
      <c r="F19" s="21">
        <v>1.3062</v>
      </c>
      <c r="G19" s="25">
        <f t="shared" si="0"/>
        <v>373.15</v>
      </c>
      <c r="H19" s="8">
        <f t="shared" si="1"/>
        <v>16.91139</v>
      </c>
      <c r="I19" s="23">
        <f t="shared" si="2"/>
        <v>3883.9564555</v>
      </c>
      <c r="J19" s="24">
        <f t="shared" si="3"/>
        <v>1.8784430000000005E-05</v>
      </c>
      <c r="K19" s="33">
        <f t="shared" si="4"/>
        <v>1</v>
      </c>
      <c r="L19" s="16">
        <f t="shared" si="5"/>
        <v>-1233.838625299999</v>
      </c>
      <c r="M19" s="33">
        <f t="shared" si="6"/>
        <v>-1151.312563044499</v>
      </c>
      <c r="N19" s="16">
        <v>315</v>
      </c>
      <c r="O19" s="17">
        <f t="shared" si="7"/>
        <v>-143.18741996981407</v>
      </c>
      <c r="Q19" s="16">
        <v>313.15</v>
      </c>
      <c r="R19" s="17">
        <v>-124.28250750000001</v>
      </c>
    </row>
    <row r="20" spans="1:18" ht="12.75">
      <c r="A20" s="5"/>
      <c r="B20" s="9">
        <v>125</v>
      </c>
      <c r="C20" s="9">
        <v>232.11</v>
      </c>
      <c r="D20" s="9">
        <v>0.001065</v>
      </c>
      <c r="E20" s="9">
        <v>524.8</v>
      </c>
      <c r="F20" s="21">
        <v>1.5807</v>
      </c>
      <c r="G20" s="25">
        <f t="shared" si="0"/>
        <v>398.15</v>
      </c>
      <c r="H20" s="8">
        <f t="shared" si="1"/>
        <v>21.855135</v>
      </c>
      <c r="I20" s="23">
        <f t="shared" si="2"/>
        <v>3282.578242</v>
      </c>
      <c r="J20" s="24">
        <f t="shared" si="3"/>
        <v>1.918065E-05</v>
      </c>
      <c r="K20" s="33">
        <f t="shared" si="4"/>
        <v>2.2908606395578364</v>
      </c>
      <c r="L20" s="16">
        <f t="shared" si="5"/>
        <v>-1883.0482470499992</v>
      </c>
      <c r="M20" s="33">
        <f t="shared" si="6"/>
        <v>-1803.0308220079992</v>
      </c>
      <c r="N20" s="16">
        <v>320</v>
      </c>
      <c r="O20" s="17">
        <f t="shared" si="7"/>
        <v>-200.12151016830467</v>
      </c>
      <c r="Q20" s="16">
        <v>318.15</v>
      </c>
      <c r="R20" s="17">
        <v>-177.55428649999993</v>
      </c>
    </row>
    <row r="21" spans="1:18" ht="12.75">
      <c r="A21" s="5"/>
      <c r="B21" s="9">
        <v>150</v>
      </c>
      <c r="C21" s="9">
        <v>475.99</v>
      </c>
      <c r="D21" s="9">
        <v>0.001091</v>
      </c>
      <c r="E21" s="9">
        <v>631.9</v>
      </c>
      <c r="F21" s="21">
        <v>1.8409</v>
      </c>
      <c r="G21" s="25">
        <f t="shared" si="0"/>
        <v>423.15</v>
      </c>
      <c r="H21" s="8">
        <f t="shared" si="1"/>
        <v>26.541337000000002</v>
      </c>
      <c r="I21" s="23">
        <f t="shared" si="2"/>
        <v>358.2293457999995</v>
      </c>
      <c r="J21" s="24">
        <f t="shared" si="3"/>
        <v>1.964891E-05</v>
      </c>
      <c r="K21" s="33">
        <f t="shared" si="4"/>
        <v>4.697887879984209</v>
      </c>
      <c r="L21" s="16">
        <f t="shared" si="5"/>
        <v>-2648.853798350001</v>
      </c>
      <c r="M21" s="33">
        <f t="shared" si="6"/>
        <v>-2573.6895932042007</v>
      </c>
      <c r="N21" s="16">
        <v>325</v>
      </c>
      <c r="O21" s="17">
        <f t="shared" si="7"/>
        <v>-263.01801020180574</v>
      </c>
      <c r="Q21" s="16">
        <v>323.15</v>
      </c>
      <c r="R21" s="17">
        <v>-242.7126654999998</v>
      </c>
    </row>
    <row r="22" spans="1:18" ht="12.75">
      <c r="A22" s="5"/>
      <c r="B22" s="9">
        <v>175</v>
      </c>
      <c r="C22" s="9">
        <v>892.2</v>
      </c>
      <c r="D22" s="9">
        <v>0.001121</v>
      </c>
      <c r="E22" s="9">
        <v>740.8</v>
      </c>
      <c r="F22" s="21">
        <v>2.0894</v>
      </c>
      <c r="G22" s="25">
        <f t="shared" si="0"/>
        <v>448.15</v>
      </c>
      <c r="H22" s="8">
        <f t="shared" si="1"/>
        <v>31.016822000000005</v>
      </c>
      <c r="I22" s="23">
        <f t="shared" si="2"/>
        <v>-6285.8669493000025</v>
      </c>
      <c r="J22" s="24">
        <f t="shared" si="3"/>
        <v>2.0189210000000004E-05</v>
      </c>
      <c r="K22" s="33">
        <f t="shared" si="4"/>
        <v>8.805763916304777</v>
      </c>
      <c r="L22" s="16">
        <f t="shared" si="5"/>
        <v>-3522.1186261000003</v>
      </c>
      <c r="M22" s="33">
        <f t="shared" si="6"/>
        <v>-3455.5598062493</v>
      </c>
      <c r="N22" s="16">
        <v>330</v>
      </c>
      <c r="O22" s="17">
        <f t="shared" si="7"/>
        <v>-331.77351089530566</v>
      </c>
      <c r="Q22" s="16">
        <v>333.15</v>
      </c>
      <c r="R22" s="17">
        <v>-378.6890659999996</v>
      </c>
    </row>
    <row r="23" spans="1:18" ht="12.75">
      <c r="A23" s="5"/>
      <c r="B23" s="9">
        <v>200</v>
      </c>
      <c r="C23" s="9">
        <v>1553.9</v>
      </c>
      <c r="D23" s="9">
        <v>0.001156</v>
      </c>
      <c r="E23" s="9">
        <v>852.1</v>
      </c>
      <c r="F23" s="21">
        <v>2.329</v>
      </c>
      <c r="G23" s="25">
        <f t="shared" si="0"/>
        <v>473.15</v>
      </c>
      <c r="H23" s="8">
        <f t="shared" si="1"/>
        <v>35.332018000000005</v>
      </c>
      <c r="I23" s="23">
        <f t="shared" si="2"/>
        <v>-18556.1880093</v>
      </c>
      <c r="J23" s="24">
        <f t="shared" si="3"/>
        <v>2.081956E-05</v>
      </c>
      <c r="K23" s="33">
        <f t="shared" si="4"/>
        <v>15.336557441768655</v>
      </c>
      <c r="L23" s="16">
        <f t="shared" si="5"/>
        <v>-4500.0929634999975</v>
      </c>
      <c r="M23" s="33">
        <f t="shared" si="6"/>
        <v>-4447.808977709298</v>
      </c>
      <c r="N23" s="16">
        <v>335</v>
      </c>
      <c r="O23" s="17">
        <f t="shared" si="7"/>
        <v>-406.28784007380455</v>
      </c>
      <c r="Q23" s="16">
        <v>343.15</v>
      </c>
      <c r="R23" s="17">
        <v>-540.0694719999992</v>
      </c>
    </row>
    <row r="24" spans="1:18" ht="12.75">
      <c r="A24" s="5"/>
      <c r="B24" s="9">
        <v>225</v>
      </c>
      <c r="C24" s="9">
        <v>2547.8</v>
      </c>
      <c r="D24" s="9">
        <v>0.001198</v>
      </c>
      <c r="E24" s="9">
        <v>966.7</v>
      </c>
      <c r="F24" s="21">
        <v>2.5623</v>
      </c>
      <c r="G24" s="25">
        <f t="shared" si="0"/>
        <v>498.15</v>
      </c>
      <c r="H24" s="8">
        <f t="shared" si="1"/>
        <v>39.533751</v>
      </c>
      <c r="I24" s="23">
        <f t="shared" si="2"/>
        <v>-39035.36909490001</v>
      </c>
      <c r="J24" s="24">
        <f t="shared" si="3"/>
        <v>2.1575980000000003E-05</v>
      </c>
      <c r="K24" s="33">
        <f t="shared" si="4"/>
        <v>25.146071851559416</v>
      </c>
      <c r="L24" s="16">
        <f t="shared" si="5"/>
        <v>-5577.872507449996</v>
      </c>
      <c r="M24" s="33">
        <f t="shared" si="6"/>
        <v>-5548.131648744897</v>
      </c>
      <c r="N24" s="16">
        <v>340</v>
      </c>
      <c r="O24" s="17">
        <f t="shared" si="7"/>
        <v>-486.46406256230694</v>
      </c>
      <c r="Q24" s="16">
        <v>353.15</v>
      </c>
      <c r="R24" s="17">
        <v>-720.6737519999992</v>
      </c>
    </row>
    <row r="25" spans="1:18" ht="12.75">
      <c r="A25" s="5"/>
      <c r="B25" s="9">
        <v>250</v>
      </c>
      <c r="C25" s="9">
        <v>3974.2</v>
      </c>
      <c r="D25" s="9">
        <v>0.00125</v>
      </c>
      <c r="E25" s="9">
        <v>1085.6</v>
      </c>
      <c r="F25" s="21">
        <v>2.7917</v>
      </c>
      <c r="G25" s="25">
        <f t="shared" si="0"/>
        <v>523.15</v>
      </c>
      <c r="H25" s="8">
        <f t="shared" si="1"/>
        <v>43.665245000000006</v>
      </c>
      <c r="I25" s="23">
        <f t="shared" si="2"/>
        <v>-71296.98754450002</v>
      </c>
      <c r="J25" s="24">
        <f t="shared" si="3"/>
        <v>2.2512500000000002E-05</v>
      </c>
      <c r="K25" s="33">
        <f t="shared" si="4"/>
        <v>39.2242400315831</v>
      </c>
      <c r="L25" s="16">
        <f t="shared" si="5"/>
        <v>-6751.550168549995</v>
      </c>
      <c r="M25" s="33">
        <f t="shared" si="6"/>
        <v>-6756.212317294495</v>
      </c>
      <c r="N25" s="16">
        <v>345</v>
      </c>
      <c r="O25" s="17">
        <f t="shared" si="7"/>
        <v>-572.2084801858</v>
      </c>
      <c r="Q25" s="16">
        <v>363.15</v>
      </c>
      <c r="R25" s="17">
        <v>-929.6203690000006</v>
      </c>
    </row>
    <row r="26" spans="1:18" ht="13.5" thickBot="1">
      <c r="A26" s="5"/>
      <c r="B26" s="9">
        <v>275</v>
      </c>
      <c r="C26" s="9">
        <v>5948.6</v>
      </c>
      <c r="D26" s="9">
        <v>0.001317</v>
      </c>
      <c r="E26" s="9">
        <v>1210.7</v>
      </c>
      <c r="F26" s="21">
        <v>3.02</v>
      </c>
      <c r="G26" s="25">
        <f t="shared" si="0"/>
        <v>548.15</v>
      </c>
      <c r="H26" s="8">
        <f t="shared" si="1"/>
        <v>47.776928000000005</v>
      </c>
      <c r="I26" s="23">
        <f t="shared" si="2"/>
        <v>-120548.35390210002</v>
      </c>
      <c r="J26" s="24">
        <f t="shared" si="3"/>
        <v>2.3719170000000003E-05</v>
      </c>
      <c r="K26" s="33">
        <f t="shared" si="4"/>
        <v>58.711014607185156</v>
      </c>
      <c r="L26" s="16">
        <f t="shared" si="5"/>
        <v>-8009.281129999999</v>
      </c>
      <c r="M26" s="33">
        <f t="shared" si="6"/>
        <v>-8065.4476961021</v>
      </c>
      <c r="N26" s="16">
        <v>350</v>
      </c>
      <c r="O26" s="17">
        <f t="shared" si="7"/>
        <v>-663.4306317693081</v>
      </c>
      <c r="Q26" s="18">
        <v>372.78</v>
      </c>
      <c r="R26" s="19">
        <v>-1145.6393328999998</v>
      </c>
    </row>
    <row r="27" spans="1:15" ht="12.75">
      <c r="A27" s="5"/>
      <c r="B27" s="9">
        <v>300</v>
      </c>
      <c r="C27" s="9">
        <v>8603.7</v>
      </c>
      <c r="D27" s="9">
        <v>0.001404</v>
      </c>
      <c r="E27" s="9">
        <v>1344.9</v>
      </c>
      <c r="F27" s="21">
        <v>3.2523</v>
      </c>
      <c r="G27" s="25">
        <f t="shared" si="0"/>
        <v>573.15</v>
      </c>
      <c r="H27" s="8">
        <f t="shared" si="1"/>
        <v>51.960651000000006</v>
      </c>
      <c r="I27" s="23">
        <f t="shared" si="2"/>
        <v>-194430.30431970002</v>
      </c>
      <c r="J27" s="24">
        <f t="shared" si="3"/>
        <v>2.5286040000000004E-05</v>
      </c>
      <c r="K27" s="33">
        <f t="shared" si="4"/>
        <v>84.91610738255034</v>
      </c>
      <c r="L27" s="16">
        <f t="shared" si="5"/>
        <v>-9349.994967449999</v>
      </c>
      <c r="M27" s="33">
        <f t="shared" si="6"/>
        <v>-9482.460425969699</v>
      </c>
      <c r="N27" s="16">
        <v>355</v>
      </c>
      <c r="O27" s="17">
        <f t="shared" si="7"/>
        <v>-760.0432931378018</v>
      </c>
    </row>
    <row r="28" spans="1:15" ht="12.75">
      <c r="A28" s="5"/>
      <c r="B28" s="9">
        <v>325</v>
      </c>
      <c r="C28" s="9">
        <v>12056</v>
      </c>
      <c r="D28" s="9">
        <v>0.001528</v>
      </c>
      <c r="E28" s="9">
        <v>1494</v>
      </c>
      <c r="F28" s="21">
        <v>3.4984</v>
      </c>
      <c r="G28" s="25">
        <f t="shared" si="0"/>
        <v>598.15</v>
      </c>
      <c r="H28" s="8">
        <f t="shared" si="1"/>
        <v>56.39291200000001</v>
      </c>
      <c r="I28" s="23">
        <f t="shared" si="2"/>
        <v>-305737.6787749</v>
      </c>
      <c r="J28" s="24">
        <f t="shared" si="3"/>
        <v>2.7519280000000005E-05</v>
      </c>
      <c r="K28" s="33">
        <f t="shared" si="4"/>
        <v>118.98934070272404</v>
      </c>
      <c r="L28" s="16">
        <f t="shared" si="5"/>
        <v>-10780.2089596</v>
      </c>
      <c r="M28" s="33">
        <f t="shared" si="6"/>
        <v>-11026.667083574901</v>
      </c>
      <c r="N28" s="16">
        <v>360</v>
      </c>
      <c r="O28" s="17">
        <f t="shared" si="7"/>
        <v>-861.9624771163071</v>
      </c>
    </row>
    <row r="29" spans="1:15" ht="12.75">
      <c r="A29" s="5"/>
      <c r="B29" s="9">
        <v>350</v>
      </c>
      <c r="C29" s="9">
        <v>16535</v>
      </c>
      <c r="D29" s="9">
        <v>0.001741</v>
      </c>
      <c r="E29" s="9">
        <v>1671.8</v>
      </c>
      <c r="F29" s="21">
        <v>3.7775</v>
      </c>
      <c r="G29" s="25">
        <f t="shared" si="0"/>
        <v>623.15</v>
      </c>
      <c r="H29" s="8">
        <f t="shared" si="1"/>
        <v>61.419503</v>
      </c>
      <c r="I29" s="23">
        <f t="shared" si="2"/>
        <v>-488836.0887533</v>
      </c>
      <c r="J29" s="24">
        <f t="shared" si="3"/>
        <v>3.135541E-05</v>
      </c>
      <c r="K29" s="33">
        <f t="shared" si="4"/>
        <v>163.19581523884722</v>
      </c>
      <c r="L29" s="16">
        <f t="shared" si="5"/>
        <v>-12285.505741249995</v>
      </c>
      <c r="M29" s="33">
        <f t="shared" si="6"/>
        <v>-12718.264453203295</v>
      </c>
      <c r="N29" s="16">
        <v>365</v>
      </c>
      <c r="O29" s="17">
        <f t="shared" si="7"/>
        <v>-969.1074335298035</v>
      </c>
    </row>
    <row r="30" spans="1:15" ht="12.75">
      <c r="A30" s="5"/>
      <c r="B30" s="9">
        <v>355</v>
      </c>
      <c r="C30" s="9">
        <v>17577</v>
      </c>
      <c r="D30" s="9">
        <v>0.001808</v>
      </c>
      <c r="E30" s="9">
        <v>1713.9</v>
      </c>
      <c r="F30" s="21">
        <v>3.84</v>
      </c>
      <c r="G30" s="16">
        <f t="shared" si="0"/>
        <v>628.15</v>
      </c>
      <c r="H30" s="8">
        <f t="shared" si="1"/>
        <v>62.545128</v>
      </c>
      <c r="I30" s="23">
        <f t="shared" si="2"/>
        <v>-541837.5837589</v>
      </c>
      <c r="J30" s="24">
        <f t="shared" si="3"/>
        <v>3.256208E-05</v>
      </c>
      <c r="K30" s="33">
        <f t="shared" si="4"/>
        <v>173.4800631662061</v>
      </c>
      <c r="L30" s="16">
        <f t="shared" si="5"/>
        <v>-12574.50996</v>
      </c>
      <c r="M30" s="33">
        <f t="shared" si="6"/>
        <v>-13061.0283879589</v>
      </c>
      <c r="N30" s="16">
        <v>370</v>
      </c>
      <c r="O30" s="17">
        <f t="shared" si="7"/>
        <v>-1081.400649203315</v>
      </c>
    </row>
    <row r="31" spans="1:15" ht="12.75">
      <c r="A31" s="5"/>
      <c r="B31" s="9">
        <v>360</v>
      </c>
      <c r="C31" s="9">
        <v>18675</v>
      </c>
      <c r="D31" s="9">
        <v>0.001896</v>
      </c>
      <c r="E31" s="9">
        <v>1761.6</v>
      </c>
      <c r="F31" s="21">
        <v>3.9056</v>
      </c>
      <c r="G31" s="16">
        <f t="shared" si="0"/>
        <v>633.15</v>
      </c>
      <c r="H31" s="8">
        <f t="shared" si="1"/>
        <v>63.72658400000001</v>
      </c>
      <c r="I31" s="23">
        <f t="shared" si="2"/>
        <v>-606168.7245573</v>
      </c>
      <c r="J31" s="24">
        <f t="shared" si="3"/>
        <v>3.414696E-05</v>
      </c>
      <c r="K31" s="33">
        <f t="shared" si="4"/>
        <v>184.31701539676274</v>
      </c>
      <c r="L31" s="16">
        <f t="shared" si="5"/>
        <v>-12809.263826400005</v>
      </c>
      <c r="M31" s="33">
        <f t="shared" si="6"/>
        <v>-13360.972472157306</v>
      </c>
      <c r="N31" s="16">
        <v>375</v>
      </c>
      <c r="O31" s="17">
        <f t="shared" si="7"/>
        <v>-1198.7678479618116</v>
      </c>
    </row>
    <row r="32" spans="1:15" ht="12.75">
      <c r="A32" s="5"/>
      <c r="B32" s="9">
        <v>365</v>
      </c>
      <c r="C32" s="9">
        <v>19833</v>
      </c>
      <c r="D32" s="9">
        <v>0.002016</v>
      </c>
      <c r="E32" s="9">
        <v>1817.8</v>
      </c>
      <c r="F32" s="21">
        <v>3.9746</v>
      </c>
      <c r="G32" s="16">
        <f t="shared" si="0"/>
        <v>638.15</v>
      </c>
      <c r="H32" s="8">
        <f t="shared" si="1"/>
        <v>64.96927400000001</v>
      </c>
      <c r="I32" s="23">
        <f t="shared" si="2"/>
        <v>-687342.8490532999</v>
      </c>
      <c r="J32" s="24">
        <f t="shared" si="3"/>
        <v>3.630816E-05</v>
      </c>
      <c r="K32" s="33">
        <f t="shared" si="4"/>
        <v>195.74615080931702</v>
      </c>
      <c r="L32" s="16">
        <f t="shared" si="5"/>
        <v>-12941.823729899996</v>
      </c>
      <c r="M32" s="33">
        <f t="shared" si="6"/>
        <v>-13575.718662153296</v>
      </c>
      <c r="N32" s="16">
        <v>380</v>
      </c>
      <c r="O32" s="17">
        <f t="shared" si="7"/>
        <v>-1321.1379906303046</v>
      </c>
    </row>
    <row r="33" spans="1:15" ht="12.75">
      <c r="A33" s="5"/>
      <c r="B33" s="9">
        <v>370</v>
      </c>
      <c r="C33" s="9">
        <v>21054</v>
      </c>
      <c r="D33" s="9">
        <v>0.002225</v>
      </c>
      <c r="E33" s="9">
        <v>1890.1</v>
      </c>
      <c r="F33" s="21">
        <v>4.0476</v>
      </c>
      <c r="G33" s="16">
        <f t="shared" si="0"/>
        <v>643.15</v>
      </c>
      <c r="H33" s="8">
        <f t="shared" si="1"/>
        <v>66.28400400000001</v>
      </c>
      <c r="I33" s="23">
        <f t="shared" si="2"/>
        <v>-809240.7626745</v>
      </c>
      <c r="J33" s="24">
        <f t="shared" si="3"/>
        <v>4.007225E-05</v>
      </c>
      <c r="K33" s="33">
        <f t="shared" si="4"/>
        <v>207.7970785629688</v>
      </c>
      <c r="L33" s="16">
        <f t="shared" si="5"/>
        <v>-12843.182059400002</v>
      </c>
      <c r="M33" s="33">
        <f t="shared" si="6"/>
        <v>-13600.277028274502</v>
      </c>
      <c r="N33" s="16">
        <v>385</v>
      </c>
      <c r="O33" s="17">
        <f t="shared" si="7"/>
        <v>-1448.443275033802</v>
      </c>
    </row>
    <row r="34" spans="1:15" ht="13.5" thickBot="1">
      <c r="A34" s="7" t="s">
        <v>12</v>
      </c>
      <c r="B34" s="13">
        <v>374.4</v>
      </c>
      <c r="C34" s="13">
        <v>22090</v>
      </c>
      <c r="D34" s="13">
        <v>0.00315</v>
      </c>
      <c r="E34" s="13">
        <v>2099.3</v>
      </c>
      <c r="F34" s="22">
        <v>4.4298</v>
      </c>
      <c r="G34" s="26">
        <f t="shared" si="0"/>
        <v>647.55</v>
      </c>
      <c r="H34" s="27">
        <f t="shared" si="1"/>
        <v>73.167426</v>
      </c>
      <c r="I34" s="28">
        <f t="shared" si="2"/>
        <v>-1213302.8389645002</v>
      </c>
      <c r="J34" s="29">
        <f>D34*C$6</f>
        <v>5.6731500000000004E-05</v>
      </c>
      <c r="K34" s="34">
        <f t="shared" si="4"/>
        <v>218.0221081721279</v>
      </c>
      <c r="L34" s="18">
        <f t="shared" si="5"/>
        <v>-13853.597989900009</v>
      </c>
      <c r="M34" s="34">
        <f t="shared" si="6"/>
        <v>-15018.522727064508</v>
      </c>
      <c r="N34" s="16">
        <v>390</v>
      </c>
      <c r="O34" s="17">
        <f t="shared" si="7"/>
        <v>-1580.619135997309</v>
      </c>
    </row>
    <row r="35" spans="14:15" ht="12.75">
      <c r="N35" s="16">
        <v>395</v>
      </c>
      <c r="O35" s="17">
        <f t="shared" si="7"/>
        <v>-1717.6042453458067</v>
      </c>
    </row>
    <row r="36" spans="14:15" ht="12.75">
      <c r="N36" s="16">
        <v>400</v>
      </c>
      <c r="O36" s="17">
        <f t="shared" si="7"/>
        <v>-1859.3405119043164</v>
      </c>
    </row>
    <row r="37" spans="14:15" ht="12.75">
      <c r="N37" s="16">
        <v>405</v>
      </c>
      <c r="O37" s="17">
        <f t="shared" si="7"/>
        <v>-2005.773081497813</v>
      </c>
    </row>
    <row r="38" spans="14:15" ht="12.75">
      <c r="N38" s="16">
        <v>410</v>
      </c>
      <c r="O38" s="17">
        <f t="shared" si="7"/>
        <v>-2156.850336951313</v>
      </c>
    </row>
    <row r="39" spans="14:15" ht="12.75">
      <c r="N39" s="16">
        <v>415</v>
      </c>
      <c r="O39" s="17">
        <f t="shared" si="7"/>
        <v>-2312.5238980898066</v>
      </c>
    </row>
    <row r="40" spans="14:15" ht="12.75">
      <c r="N40" s="16">
        <v>420</v>
      </c>
      <c r="O40" s="17">
        <f t="shared" si="7"/>
        <v>-2472.748621738312</v>
      </c>
    </row>
    <row r="41" spans="14:15" ht="12.75">
      <c r="N41" s="16">
        <v>425</v>
      </c>
      <c r="O41" s="17">
        <f t="shared" si="7"/>
        <v>-2637.4826017218147</v>
      </c>
    </row>
    <row r="42" spans="14:15" ht="12.75">
      <c r="N42" s="16">
        <v>430</v>
      </c>
      <c r="O42" s="17">
        <f t="shared" si="7"/>
        <v>-2806.687168865312</v>
      </c>
    </row>
    <row r="43" spans="14:15" ht="12.75">
      <c r="N43" s="16">
        <v>435</v>
      </c>
      <c r="O43" s="17">
        <f t="shared" si="7"/>
        <v>-2980.326890993798</v>
      </c>
    </row>
    <row r="44" spans="14:15" ht="12.75">
      <c r="N44" s="16">
        <v>440</v>
      </c>
      <c r="O44" s="17">
        <f t="shared" si="7"/>
        <v>-3158.3695729323154</v>
      </c>
    </row>
    <row r="45" spans="14:15" ht="12.75">
      <c r="N45" s="16">
        <v>445</v>
      </c>
      <c r="O45" s="17">
        <f t="shared" si="7"/>
        <v>-3340.7862565058167</v>
      </c>
    </row>
    <row r="46" spans="14:15" ht="12.75">
      <c r="N46" s="16">
        <v>450</v>
      </c>
      <c r="O46" s="17">
        <f t="shared" si="7"/>
        <v>-3527.5512205393097</v>
      </c>
    </row>
    <row r="47" spans="14:15" ht="12.75">
      <c r="N47" s="16">
        <v>455</v>
      </c>
      <c r="O47" s="17">
        <f t="shared" si="7"/>
        <v>-3718.641980857814</v>
      </c>
    </row>
    <row r="48" spans="14:15" ht="12.75">
      <c r="N48" s="16">
        <v>460</v>
      </c>
      <c r="O48" s="17">
        <f t="shared" si="7"/>
        <v>-3914.0392902863096</v>
      </c>
    </row>
    <row r="49" spans="14:15" ht="12.75">
      <c r="N49" s="16">
        <v>465</v>
      </c>
      <c r="O49" s="17">
        <f t="shared" si="7"/>
        <v>-4113.727138649803</v>
      </c>
    </row>
    <row r="50" spans="14:15" ht="12.75">
      <c r="N50" s="16">
        <v>470</v>
      </c>
      <c r="O50" s="17">
        <f t="shared" si="7"/>
        <v>-4317.692752773313</v>
      </c>
    </row>
    <row r="51" spans="14:15" ht="12.75">
      <c r="N51" s="16">
        <v>475</v>
      </c>
      <c r="O51" s="17">
        <f t="shared" si="7"/>
        <v>-4525.926596481811</v>
      </c>
    </row>
    <row r="52" spans="14:15" ht="12.75">
      <c r="N52" s="16">
        <v>480</v>
      </c>
      <c r="O52" s="17">
        <f t="shared" si="7"/>
        <v>-4738.422370600303</v>
      </c>
    </row>
    <row r="53" spans="14:15" ht="12.75">
      <c r="N53" s="16">
        <v>485</v>
      </c>
      <c r="O53" s="17">
        <f t="shared" si="7"/>
        <v>-4955.177012953798</v>
      </c>
    </row>
    <row r="54" spans="14:15" ht="12.75">
      <c r="N54" s="16">
        <v>490</v>
      </c>
      <c r="O54" s="17">
        <f t="shared" si="7"/>
        <v>-5176.190698367311</v>
      </c>
    </row>
    <row r="55" spans="14:15" ht="12.75">
      <c r="N55" s="16">
        <v>495</v>
      </c>
      <c r="O55" s="17">
        <f t="shared" si="7"/>
        <v>-5401.466838665816</v>
      </c>
    </row>
    <row r="56" spans="14:15" ht="12.75">
      <c r="N56" s="16">
        <v>500</v>
      </c>
      <c r="O56" s="17">
        <f t="shared" si="7"/>
        <v>-5631.012082674308</v>
      </c>
    </row>
    <row r="57" spans="14:15" ht="12.75">
      <c r="N57" s="16">
        <v>505</v>
      </c>
      <c r="O57" s="17">
        <f t="shared" si="7"/>
        <v>-5864.836316217807</v>
      </c>
    </row>
    <row r="58" spans="14:15" ht="12.75">
      <c r="N58" s="16">
        <v>510</v>
      </c>
      <c r="O58" s="17">
        <f t="shared" si="7"/>
        <v>-6102.952662121315</v>
      </c>
    </row>
    <row r="59" spans="14:15" ht="12.75">
      <c r="N59" s="16">
        <v>515</v>
      </c>
      <c r="O59" s="17">
        <f t="shared" si="7"/>
        <v>-6345.37748020982</v>
      </c>
    </row>
    <row r="60" spans="14:15" ht="12.75">
      <c r="N60" s="16">
        <v>520</v>
      </c>
      <c r="O60" s="17">
        <f t="shared" si="7"/>
        <v>-6592.130367308309</v>
      </c>
    </row>
    <row r="61" spans="14:15" ht="12.75">
      <c r="N61" s="16">
        <v>525</v>
      </c>
      <c r="O61" s="17">
        <f t="shared" si="7"/>
        <v>-6843.234157241808</v>
      </c>
    </row>
    <row r="62" spans="14:15" ht="12.75">
      <c r="N62" s="16">
        <v>530</v>
      </c>
      <c r="O62" s="17">
        <f t="shared" si="7"/>
        <v>-7098.714920835322</v>
      </c>
    </row>
    <row r="63" spans="14:15" ht="12.75">
      <c r="N63" s="16">
        <v>535</v>
      </c>
      <c r="O63" s="17">
        <f t="shared" si="7"/>
        <v>-7358.601965913811</v>
      </c>
    </row>
    <row r="64" spans="14:15" ht="12.75">
      <c r="N64" s="16">
        <v>540</v>
      </c>
      <c r="O64" s="17">
        <f t="shared" si="7"/>
        <v>-7622.927837302312</v>
      </c>
    </row>
    <row r="65" spans="14:15" ht="12.75">
      <c r="N65" s="16">
        <v>545</v>
      </c>
      <c r="O65" s="17">
        <f t="shared" si="7"/>
        <v>-7891.728316825822</v>
      </c>
    </row>
    <row r="66" spans="14:15" ht="12.75">
      <c r="N66" s="16">
        <v>550</v>
      </c>
      <c r="O66" s="17">
        <f t="shared" si="7"/>
        <v>-8165.042423309329</v>
      </c>
    </row>
    <row r="67" spans="14:15" ht="12.75">
      <c r="N67" s="16">
        <v>555</v>
      </c>
      <c r="O67" s="17">
        <f t="shared" si="7"/>
        <v>-8442.91241257781</v>
      </c>
    </row>
    <row r="68" spans="14:15" ht="12.75">
      <c r="N68" s="16">
        <v>560</v>
      </c>
      <c r="O68" s="17">
        <f t="shared" si="7"/>
        <v>-8725.383777456322</v>
      </c>
    </row>
    <row r="69" spans="14:15" ht="12.75">
      <c r="N69" s="16">
        <v>565</v>
      </c>
      <c r="O69" s="17">
        <f t="shared" si="7"/>
        <v>-9012.505247769812</v>
      </c>
    </row>
    <row r="70" spans="14:15" ht="12.75">
      <c r="N70" s="16">
        <v>570</v>
      </c>
      <c r="O70" s="17">
        <f t="shared" si="7"/>
        <v>-9304.328790343316</v>
      </c>
    </row>
    <row r="71" spans="14:15" ht="12.75">
      <c r="N71" s="16">
        <v>575</v>
      </c>
      <c r="O71" s="17">
        <f t="shared" si="7"/>
        <v>-9600.909609001836</v>
      </c>
    </row>
    <row r="72" spans="14:15" ht="12.75">
      <c r="N72" s="16">
        <v>580</v>
      </c>
      <c r="O72" s="17">
        <f t="shared" si="7"/>
        <v>-9902.306144570313</v>
      </c>
    </row>
    <row r="73" spans="14:15" ht="12.75">
      <c r="N73" s="16">
        <v>585</v>
      </c>
      <c r="O73" s="17">
        <f t="shared" si="7"/>
        <v>-10208.580074873804</v>
      </c>
    </row>
    <row r="74" spans="14:15" ht="12.75">
      <c r="N74" s="16">
        <v>590</v>
      </c>
      <c r="O74" s="17">
        <f t="shared" si="7"/>
        <v>-10519.796314737316</v>
      </c>
    </row>
    <row r="75" spans="14:15" ht="12.75">
      <c r="N75" s="16">
        <v>595</v>
      </c>
      <c r="O75" s="17">
        <f t="shared" si="7"/>
        <v>-10836.023015985826</v>
      </c>
    </row>
    <row r="76" spans="14:15" ht="12.75">
      <c r="N76" s="16">
        <v>600</v>
      </c>
      <c r="O76" s="17">
        <f aca="true" t="shared" si="8" ref="O76:O84">O$3*N76^4+O$4*N76^3+O$5*N76^2+O$6*N76+O$7</f>
        <v>-11157.331567444322</v>
      </c>
    </row>
    <row r="77" spans="14:15" ht="12.75">
      <c r="N77" s="16">
        <v>605</v>
      </c>
      <c r="O77" s="17">
        <f t="shared" si="8"/>
        <v>-11483.79659493782</v>
      </c>
    </row>
    <row r="78" spans="14:15" ht="12.75">
      <c r="N78" s="16">
        <v>610</v>
      </c>
      <c r="O78" s="17">
        <f t="shared" si="8"/>
        <v>-11815.495961291344</v>
      </c>
    </row>
    <row r="79" spans="14:15" ht="12.75">
      <c r="N79" s="16">
        <v>615</v>
      </c>
      <c r="O79" s="17">
        <f t="shared" si="8"/>
        <v>-12152.510766329848</v>
      </c>
    </row>
    <row r="80" spans="14:15" ht="12.75">
      <c r="N80" s="16">
        <v>620</v>
      </c>
      <c r="O80" s="17">
        <f t="shared" si="8"/>
        <v>-12494.925346878306</v>
      </c>
    </row>
    <row r="81" spans="14:15" ht="12.75">
      <c r="N81" s="16">
        <v>625</v>
      </c>
      <c r="O81" s="17">
        <f t="shared" si="8"/>
        <v>-12842.827276761825</v>
      </c>
    </row>
    <row r="82" spans="14:15" ht="12.75">
      <c r="N82" s="16">
        <v>630</v>
      </c>
      <c r="O82" s="17">
        <f t="shared" si="8"/>
        <v>-13196.307366805348</v>
      </c>
    </row>
    <row r="83" spans="14:15" ht="12.75">
      <c r="N83" s="16">
        <v>635</v>
      </c>
      <c r="O83" s="17">
        <f t="shared" si="8"/>
        <v>-13555.459664833827</v>
      </c>
    </row>
    <row r="84" spans="14:15" ht="13.5" thickBot="1">
      <c r="N84" s="18">
        <v>640</v>
      </c>
      <c r="O84" s="19">
        <f t="shared" si="8"/>
        <v>-13920.381455672315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Louge</dc:creator>
  <cp:keywords/>
  <dc:description/>
  <cp:lastModifiedBy>Michel Louge</cp:lastModifiedBy>
  <dcterms:created xsi:type="dcterms:W3CDTF">2007-03-20T17:23:54Z</dcterms:created>
  <cp:category/>
  <cp:version/>
  <cp:contentType/>
  <cp:contentStatus/>
</cp:coreProperties>
</file>